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PUBLICO-DEMANT\10. PASTAS PESSOAIS\Igor\01. Gerência de Manutenção\8. Limpeza e Desobstrução de Bocas de Lobo 2024\ABERTURA DE OUTRO SAP - Anulação do antigo\Anexo IV - Modelo de Proposta (Fase externa)\"/>
    </mc:Choice>
  </mc:AlternateContent>
  <xr:revisionPtr revIDLastSave="0" documentId="13_ncr:1_{39738BD7-9F52-4F46-B66B-F7C47BDFD3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odelo de proposta" sheetId="1" r:id="rId1"/>
  </sheets>
  <definedNames>
    <definedName name="_xlnm.Print_Area" localSheetId="0">'Modelo de proposta'!$A$1:$K$34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E12" i="1" l="1"/>
  <c r="F12" i="1" s="1"/>
  <c r="E13" i="1"/>
  <c r="E9" i="1"/>
  <c r="E7" i="1"/>
  <c r="E11" i="1"/>
  <c r="F11" i="1" s="1"/>
  <c r="E15" i="1"/>
  <c r="E16" i="1"/>
  <c r="E17" i="1"/>
  <c r="F17" i="1" s="1"/>
  <c r="E10" i="1"/>
  <c r="F10" i="1" s="1"/>
  <c r="E14" i="1"/>
  <c r="F13" i="1" l="1"/>
  <c r="F9" i="1"/>
  <c r="E8" i="1"/>
  <c r="F8" i="1" s="1"/>
  <c r="F14" i="1"/>
  <c r="F15" i="1"/>
  <c r="F16" i="1"/>
  <c r="F19" i="1" l="1"/>
  <c r="G7" i="1" s="1"/>
  <c r="G13" i="1"/>
  <c r="G16" i="1"/>
  <c r="G14" i="1"/>
  <c r="G8" i="1" l="1"/>
  <c r="G12" i="1"/>
  <c r="G15" i="1"/>
  <c r="G11" i="1"/>
  <c r="G17" i="1"/>
  <c r="G10" i="1"/>
  <c r="G9" i="1"/>
  <c r="K13" i="1"/>
  <c r="K17" i="1" l="1"/>
  <c r="K10" i="1"/>
  <c r="K8" i="1"/>
  <c r="K12" i="1"/>
  <c r="K14" i="1"/>
  <c r="K15" i="1"/>
  <c r="K16" i="1"/>
  <c r="K9" i="1"/>
  <c r="K11" i="1" l="1"/>
  <c r="K7" i="1"/>
</calcChain>
</file>

<file path=xl/sharedStrings.xml><?xml version="1.0" encoding="utf-8"?>
<sst xmlns="http://schemas.openxmlformats.org/spreadsheetml/2006/main" count="68" uniqueCount="49">
  <si>
    <t>1.1</t>
  </si>
  <si>
    <t>un.</t>
  </si>
  <si>
    <t>1.2</t>
  </si>
  <si>
    <t>1.3</t>
  </si>
  <si>
    <t>1.4</t>
  </si>
  <si>
    <t>UNIDADE</t>
  </si>
  <si>
    <t>ITEM</t>
  </si>
  <si>
    <t>DESCRIÇÃO DO SERVIÇO</t>
  </si>
  <si>
    <t>QUANTIDADE</t>
  </si>
  <si>
    <t>TOTAL CUSTO</t>
  </si>
  <si>
    <t>DIRETORIA DE ENGENHARIA E MANUTENÇÃO</t>
  </si>
  <si>
    <t xml:space="preserve">VALOR TOTAL GERAL </t>
  </si>
  <si>
    <t>1.5</t>
  </si>
  <si>
    <t>1.6</t>
  </si>
  <si>
    <t>1.7</t>
  </si>
  <si>
    <t>1.8</t>
  </si>
  <si>
    <t>1.9</t>
  </si>
  <si>
    <t>DIÁRIA</t>
  </si>
  <si>
    <t>Diária de caminhão para sucção com sistema Vacall</t>
  </si>
  <si>
    <t>m²</t>
  </si>
  <si>
    <t>Fabricação e instalação de cesto separador para proteção da boca de lobo - com uma profundidade de 50 cm, com alças, e área a ser definida por cada boca de lobo</t>
  </si>
  <si>
    <t>m³</t>
  </si>
  <si>
    <t>Retirada, coleta, transporte e destinação final de efluentes</t>
  </si>
  <si>
    <t>Limpeza e desobstrução da rede de drenagem e hidrossanitária - bocas de lobo, poço de visita, fossa, pias, vasos sanitários, ralos, tubulações, galerias e etc.</t>
  </si>
  <si>
    <t>Retirada, coleta, transporte e destinação final de material orgânico provenientes do cesto separador</t>
  </si>
  <si>
    <t>Retirada, coleta, transporte e destinação final de resíduo classe I</t>
  </si>
  <si>
    <t>Retirada, coleta, transporte e destinação final de material reciclável provenientes do cesto separador</t>
  </si>
  <si>
    <t>Serviços de desobstrução de sistema de esgoto com máquinas rotor rooter ou
equivalente</t>
  </si>
  <si>
    <t>1.10</t>
  </si>
  <si>
    <t>m</t>
  </si>
  <si>
    <t>Diária de caminhão para sucção de hidrojateamento (caminhão combinado)</t>
  </si>
  <si>
    <t>Diária de caminhão para sucção (vácuo)</t>
  </si>
  <si>
    <t>Diária de caminhão  para sucção de hidrojateamento (caminhão combinado) -
solicitação emergencial</t>
  </si>
  <si>
    <t>Desobstrução com CO2</t>
  </si>
  <si>
    <t>1.11</t>
  </si>
  <si>
    <t>Estimativas de quantitativos</t>
  </si>
  <si>
    <t>2 vezes por semana em 12 meses de contrato</t>
  </si>
  <si>
    <t>3 vezes por semana no primeiro mês de contrato, nos próximos 11 meses serão 2 vezes por mês</t>
  </si>
  <si>
    <t>Previsão de uma vez por semana em 12 meses de contrato</t>
  </si>
  <si>
    <t>Tampas de 1m² (padrão) em 100 pontos especificados no mapa de drenagem</t>
  </si>
  <si>
    <t>Previsão de 10 metros de tubulação em 10 pontos por mês, em 12 meses de contrato</t>
  </si>
  <si>
    <t>Previsão em 10 pontos nos prédios administrativos + 4 pontos nos 7 sanitários da faixa portuária + 10 pontos no pátio de triagem por mês, em 12 meses de contrato</t>
  </si>
  <si>
    <t>Previsão de 200m³ por mês, em 12 meses de contrato</t>
  </si>
  <si>
    <t>Previsão de duas cargas de 15m³</t>
  </si>
  <si>
    <t>Previsão de metade do volume do cesto, em 12 meses de contrato</t>
  </si>
  <si>
    <t>Validação</t>
  </si>
  <si>
    <t>CUSTO</t>
  </si>
  <si>
    <t>COLUNA A PREENCHER</t>
  </si>
  <si>
    <t>“Contratação de empresa especializada para a manutenção preventiva e corretiva de limpeza e desobstrução de elementos de drenagem pluvial e de esgoto sanitário, incluindo o transporte e a destinação final dos resíduos e efluentes nas áreas sob responsabilidade da Administração dos Portos de Paranaguá e Antonina (APPA)”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</si>
</sst>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2" x14ac:knownFonts="1">
    <font>
      <sz val="10"/>
      <color rgb="FF000000"/>
      <name val="Times New Roman"/>
      <charset val="204"/>
    </font>
    <font>
      <sz val="6"/>
      <color rgb="FF000000"/>
      <name val="Arial"/>
      <family val="2"/>
    </font>
    <font>
      <sz val="6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45469"/>
      </patternFill>
    </fill>
    <fill>
      <patternFill patternType="solid">
        <fgColor rgb="FFB3C6E6"/>
      </patternFill>
    </fill>
    <fill>
      <patternFill patternType="solid">
        <fgColor rgb="FFD8D8D8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/>
    </xf>
    <xf numFmtId="2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2" fontId="4" fillId="4" borderId="1" xfId="0" applyNumberFormat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right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right" vertical="center" shrinkToFit="1"/>
    </xf>
    <xf numFmtId="0" fontId="4" fillId="5" borderId="15" xfId="0" applyFont="1" applyFill="1" applyBorder="1" applyAlignment="1">
      <alignment horizontal="center" vertical="center" wrapText="1"/>
    </xf>
    <xf numFmtId="44" fontId="8" fillId="0" borderId="17" xfId="1" applyFont="1" applyFill="1" applyBorder="1" applyAlignment="1">
      <alignment horizontal="center" vertical="center" wrapText="1"/>
    </xf>
    <xf numFmtId="44" fontId="8" fillId="0" borderId="18" xfId="1" applyFont="1" applyFill="1" applyBorder="1" applyAlignment="1">
      <alignment horizontal="center" vertical="center" wrapText="1"/>
    </xf>
    <xf numFmtId="44" fontId="8" fillId="0" borderId="19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0</xdr:row>
      <xdr:rowOff>0</xdr:rowOff>
    </xdr:from>
    <xdr:to>
      <xdr:col>4</xdr:col>
      <xdr:colOff>85725</xdr:colOff>
      <xdr:row>1</xdr:row>
      <xdr:rowOff>66675</xdr:rowOff>
    </xdr:to>
    <xdr:pic>
      <xdr:nvPicPr>
        <xdr:cNvPr id="3" name="Imagem 16">
          <a:extLst>
            <a:ext uri="{FF2B5EF4-FFF2-40B4-BE49-F238E27FC236}">
              <a16:creationId xmlns:a16="http://schemas.microsoft.com/office/drawing/2014/main" id="{09DB909B-46DA-4CD0-85C6-A61372931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46291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view="pageBreakPreview" zoomScaleNormal="100" zoomScaleSheetLayoutView="100" workbookViewId="0">
      <pane ySplit="5" topLeftCell="A6" activePane="bottomLeft" state="frozen"/>
      <selection pane="bottomLeft" activeCell="I14" sqref="I14"/>
    </sheetView>
  </sheetViews>
  <sheetFormatPr defaultColWidth="41.83203125" defaultRowHeight="8.25" x14ac:dyDescent="0.2"/>
  <cols>
    <col min="1" max="1" width="15.33203125" style="1" customWidth="1"/>
    <col min="2" max="2" width="67.33203125" style="1" customWidth="1"/>
    <col min="3" max="3" width="13" style="4" customWidth="1"/>
    <col min="4" max="4" width="15.33203125" style="4" customWidth="1"/>
    <col min="5" max="5" width="13" style="3" customWidth="1"/>
    <col min="6" max="10" width="23.5" style="2" customWidth="1"/>
    <col min="11" max="11" width="22.33203125" style="1" customWidth="1"/>
    <col min="12" max="16384" width="41.83203125" style="1"/>
  </cols>
  <sheetData>
    <row r="1" spans="1:11" ht="71.25" customHeight="1" x14ac:dyDescent="0.2">
      <c r="A1" s="42"/>
      <c r="B1" s="42"/>
      <c r="C1" s="42"/>
      <c r="D1" s="42"/>
      <c r="E1" s="42"/>
      <c r="F1" s="42"/>
      <c r="G1" s="19"/>
      <c r="H1" s="19"/>
      <c r="I1" s="19"/>
      <c r="J1" s="19"/>
    </row>
    <row r="2" spans="1:11" ht="15" customHeight="1" x14ac:dyDescent="0.2">
      <c r="A2" s="45" t="s">
        <v>10</v>
      </c>
      <c r="B2" s="45"/>
      <c r="C2" s="45"/>
      <c r="D2" s="45"/>
      <c r="E2" s="45"/>
      <c r="F2" s="45"/>
      <c r="G2" s="20"/>
      <c r="H2" s="20"/>
      <c r="I2" s="20"/>
      <c r="J2" s="20"/>
    </row>
    <row r="3" spans="1:11" ht="15" customHeight="1" x14ac:dyDescent="0.2">
      <c r="A3" s="45"/>
      <c r="B3" s="45"/>
      <c r="C3" s="45"/>
      <c r="D3" s="45"/>
      <c r="E3" s="45"/>
      <c r="F3" s="45"/>
      <c r="G3" s="20"/>
      <c r="H3" s="20"/>
      <c r="I3" s="20"/>
      <c r="J3" s="20"/>
    </row>
    <row r="4" spans="1:11" ht="55.5" customHeight="1" x14ac:dyDescent="0.2">
      <c r="A4" s="44" t="s">
        <v>48</v>
      </c>
      <c r="B4" s="44"/>
      <c r="C4" s="44"/>
      <c r="D4" s="44"/>
      <c r="E4" s="44"/>
      <c r="F4" s="44"/>
      <c r="G4" s="21"/>
      <c r="H4" s="21"/>
      <c r="I4" s="21"/>
      <c r="J4" s="21"/>
    </row>
    <row r="5" spans="1:11" ht="21.75" customHeight="1" thickBot="1" x14ac:dyDescent="0.25">
      <c r="A5" s="5" t="s">
        <v>6</v>
      </c>
      <c r="B5" s="5" t="s">
        <v>7</v>
      </c>
      <c r="C5" s="5" t="s">
        <v>5</v>
      </c>
      <c r="D5" s="5" t="s">
        <v>46</v>
      </c>
      <c r="E5" s="6" t="s">
        <v>8</v>
      </c>
      <c r="F5" s="7" t="s">
        <v>9</v>
      </c>
      <c r="G5" s="22"/>
      <c r="H5" s="22"/>
      <c r="I5" s="22"/>
      <c r="J5" s="22"/>
    </row>
    <row r="6" spans="1:11" ht="34.5" thickBot="1" x14ac:dyDescent="0.25">
      <c r="A6" s="8">
        <v>1</v>
      </c>
      <c r="B6" s="9" t="s">
        <v>23</v>
      </c>
      <c r="C6" s="8"/>
      <c r="D6" s="37" t="s">
        <v>47</v>
      </c>
      <c r="E6" s="10"/>
      <c r="F6" s="11"/>
      <c r="G6" s="23"/>
      <c r="H6" s="23"/>
      <c r="I6" s="23"/>
      <c r="J6" s="23"/>
      <c r="K6" s="24" t="s">
        <v>45</v>
      </c>
    </row>
    <row r="7" spans="1:11" ht="15" customHeight="1" x14ac:dyDescent="0.2">
      <c r="A7" s="12" t="s">
        <v>0</v>
      </c>
      <c r="B7" s="13" t="s">
        <v>31</v>
      </c>
      <c r="C7" s="35" t="s">
        <v>17</v>
      </c>
      <c r="D7" s="38"/>
      <c r="E7" s="36">
        <f>2*4*12</f>
        <v>96</v>
      </c>
      <c r="F7" s="25">
        <f t="shared" ref="F7:F17" si="0">D7*E7</f>
        <v>0</v>
      </c>
      <c r="G7" s="27" t="e">
        <f>F7/$F$19</f>
        <v>#DIV/0!</v>
      </c>
      <c r="H7" s="28">
        <v>0.11636132078564539</v>
      </c>
      <c r="I7" s="28">
        <v>0.12929035642849487</v>
      </c>
      <c r="J7" s="28">
        <v>0.14221939207134437</v>
      </c>
      <c r="K7" s="29" t="e">
        <f>IF(AND(G7&gt;=H7,G7&lt;=J7),"OK","Ajustar")</f>
        <v>#DIV/0!</v>
      </c>
    </row>
    <row r="8" spans="1:11" ht="15" customHeight="1" x14ac:dyDescent="0.2">
      <c r="A8" s="12" t="s">
        <v>2</v>
      </c>
      <c r="B8" s="13" t="s">
        <v>30</v>
      </c>
      <c r="C8" s="35" t="s">
        <v>17</v>
      </c>
      <c r="D8" s="39"/>
      <c r="E8" s="36">
        <f>2*4*12</f>
        <v>96</v>
      </c>
      <c r="F8" s="25">
        <f t="shared" si="0"/>
        <v>0</v>
      </c>
      <c r="G8" s="30" t="e">
        <f t="shared" ref="G8:G17" si="1">F8/$F$19</f>
        <v>#DIV/0!</v>
      </c>
      <c r="H8" s="26">
        <v>0.1369845733141048</v>
      </c>
      <c r="I8" s="26">
        <v>0.15220508146011644</v>
      </c>
      <c r="J8" s="26">
        <v>0.16742558960612811</v>
      </c>
      <c r="K8" s="31" t="e">
        <f t="shared" ref="K8:K17" si="2">IF(AND(G8&gt;=H8,G8&lt;=J8),"OK","Ajustar")</f>
        <v>#DIV/0!</v>
      </c>
    </row>
    <row r="9" spans="1:11" ht="15" customHeight="1" x14ac:dyDescent="0.2">
      <c r="A9" s="12" t="s">
        <v>3</v>
      </c>
      <c r="B9" s="13" t="s">
        <v>18</v>
      </c>
      <c r="C9" s="35" t="s">
        <v>17</v>
      </c>
      <c r="D9" s="39"/>
      <c r="E9" s="36">
        <f>(3*4)+(2*11)+6</f>
        <v>40</v>
      </c>
      <c r="F9" s="25">
        <f t="shared" si="0"/>
        <v>0</v>
      </c>
      <c r="G9" s="30" t="e">
        <f t="shared" si="1"/>
        <v>#DIV/0!</v>
      </c>
      <c r="H9" s="26">
        <v>0.10297100050121075</v>
      </c>
      <c r="I9" s="26">
        <v>0.11441222277912305</v>
      </c>
      <c r="J9" s="26">
        <v>0.12585344505703536</v>
      </c>
      <c r="K9" s="31" t="e">
        <f t="shared" si="2"/>
        <v>#DIV/0!</v>
      </c>
    </row>
    <row r="10" spans="1:11" ht="22.5" x14ac:dyDescent="0.2">
      <c r="A10" s="12" t="s">
        <v>4</v>
      </c>
      <c r="B10" s="13" t="s">
        <v>32</v>
      </c>
      <c r="C10" s="35" t="s">
        <v>17</v>
      </c>
      <c r="D10" s="39"/>
      <c r="E10" s="36">
        <f>1*4*12</f>
        <v>48</v>
      </c>
      <c r="F10" s="25">
        <f t="shared" si="0"/>
        <v>0</v>
      </c>
      <c r="G10" s="30" t="e">
        <f t="shared" si="1"/>
        <v>#DIV/0!</v>
      </c>
      <c r="H10" s="26">
        <v>7.8478076772420566E-2</v>
      </c>
      <c r="I10" s="26">
        <v>8.7197863080467286E-2</v>
      </c>
      <c r="J10" s="26">
        <v>9.591764938851402E-2</v>
      </c>
      <c r="K10" s="31" t="e">
        <f t="shared" si="2"/>
        <v>#DIV/0!</v>
      </c>
    </row>
    <row r="11" spans="1:11" ht="22.5" x14ac:dyDescent="0.2">
      <c r="A11" s="12" t="s">
        <v>12</v>
      </c>
      <c r="B11" s="13" t="s">
        <v>27</v>
      </c>
      <c r="C11" s="35" t="s">
        <v>29</v>
      </c>
      <c r="D11" s="39"/>
      <c r="E11" s="36">
        <f>10*10*12</f>
        <v>1200</v>
      </c>
      <c r="F11" s="25">
        <f t="shared" si="0"/>
        <v>0</v>
      </c>
      <c r="G11" s="30" t="e">
        <f t="shared" si="1"/>
        <v>#DIV/0!</v>
      </c>
      <c r="H11" s="26">
        <v>2.5114378047684016E-2</v>
      </c>
      <c r="I11" s="26">
        <v>2.7904864497426685E-2</v>
      </c>
      <c r="J11" s="26">
        <v>3.0695350947169357E-2</v>
      </c>
      <c r="K11" s="31" t="e">
        <f t="shared" si="2"/>
        <v>#DIV/0!</v>
      </c>
    </row>
    <row r="12" spans="1:11" ht="12.75" x14ac:dyDescent="0.2">
      <c r="A12" s="12" t="s">
        <v>13</v>
      </c>
      <c r="B12" s="13" t="s">
        <v>33</v>
      </c>
      <c r="C12" s="35" t="s">
        <v>1</v>
      </c>
      <c r="D12" s="39"/>
      <c r="E12" s="36">
        <f>(10*12)+(4*7*12)+(10*12)</f>
        <v>576</v>
      </c>
      <c r="F12" s="25">
        <f t="shared" si="0"/>
        <v>0</v>
      </c>
      <c r="G12" s="30" t="e">
        <f t="shared" si="1"/>
        <v>#DIV/0!</v>
      </c>
      <c r="H12" s="26">
        <v>5.6568056368329914E-2</v>
      </c>
      <c r="I12" s="26">
        <v>6.2853395964811015E-2</v>
      </c>
      <c r="J12" s="26">
        <v>6.9138735561292117E-2</v>
      </c>
      <c r="K12" s="31" t="e">
        <f t="shared" si="2"/>
        <v>#DIV/0!</v>
      </c>
    </row>
    <row r="13" spans="1:11" ht="33.75" x14ac:dyDescent="0.2">
      <c r="A13" s="12" t="s">
        <v>14</v>
      </c>
      <c r="B13" s="13" t="s">
        <v>20</v>
      </c>
      <c r="C13" s="35" t="s">
        <v>19</v>
      </c>
      <c r="D13" s="39"/>
      <c r="E13" s="36">
        <f>1*1*100</f>
        <v>100</v>
      </c>
      <c r="F13" s="25">
        <f t="shared" si="0"/>
        <v>0</v>
      </c>
      <c r="G13" s="30" t="e">
        <f t="shared" si="1"/>
        <v>#DIV/0!</v>
      </c>
      <c r="H13" s="26">
        <v>2.6111031742284001E-2</v>
      </c>
      <c r="I13" s="26">
        <v>2.9012257491426666E-2</v>
      </c>
      <c r="J13" s="26">
        <v>3.1913483240569335E-2</v>
      </c>
      <c r="K13" s="31" t="e">
        <f t="shared" si="2"/>
        <v>#DIV/0!</v>
      </c>
    </row>
    <row r="14" spans="1:11" ht="12.75" x14ac:dyDescent="0.2">
      <c r="A14" s="12" t="s">
        <v>15</v>
      </c>
      <c r="B14" s="13" t="s">
        <v>22</v>
      </c>
      <c r="C14" s="35" t="s">
        <v>21</v>
      </c>
      <c r="D14" s="39"/>
      <c r="E14" s="36">
        <f>200*12</f>
        <v>2400</v>
      </c>
      <c r="F14" s="25">
        <f t="shared" si="0"/>
        <v>0</v>
      </c>
      <c r="G14" s="30" t="e">
        <f t="shared" si="1"/>
        <v>#DIV/0!</v>
      </c>
      <c r="H14" s="26">
        <v>0.2485860444116513</v>
      </c>
      <c r="I14" s="26">
        <v>0.27620671601294589</v>
      </c>
      <c r="J14" s="26">
        <v>0.3038273876142405</v>
      </c>
      <c r="K14" s="31" t="e">
        <f t="shared" si="2"/>
        <v>#DIV/0!</v>
      </c>
    </row>
    <row r="15" spans="1:11" ht="15" customHeight="1" x14ac:dyDescent="0.2">
      <c r="A15" s="12" t="s">
        <v>16</v>
      </c>
      <c r="B15" s="13" t="s">
        <v>25</v>
      </c>
      <c r="C15" s="35" t="s">
        <v>21</v>
      </c>
      <c r="D15" s="39"/>
      <c r="E15" s="36">
        <f>2*15</f>
        <v>30</v>
      </c>
      <c r="F15" s="25">
        <f t="shared" si="0"/>
        <v>0</v>
      </c>
      <c r="G15" s="30" t="e">
        <f t="shared" si="1"/>
        <v>#DIV/0!</v>
      </c>
      <c r="H15" s="26">
        <v>8.1834603523689726E-3</v>
      </c>
      <c r="I15" s="26">
        <v>9.092733724854413E-3</v>
      </c>
      <c r="J15" s="26">
        <v>1.0002007097339855E-2</v>
      </c>
      <c r="K15" s="31" t="e">
        <f t="shared" si="2"/>
        <v>#DIV/0!</v>
      </c>
    </row>
    <row r="16" spans="1:11" ht="22.5" x14ac:dyDescent="0.2">
      <c r="A16" s="12" t="s">
        <v>28</v>
      </c>
      <c r="B16" s="13" t="s">
        <v>24</v>
      </c>
      <c r="C16" s="35" t="s">
        <v>21</v>
      </c>
      <c r="D16" s="39"/>
      <c r="E16" s="36">
        <f>(1*1*0.5*50)*12</f>
        <v>300</v>
      </c>
      <c r="F16" s="25">
        <f t="shared" si="0"/>
        <v>0</v>
      </c>
      <c r="G16" s="30" t="e">
        <f t="shared" si="1"/>
        <v>#DIV/0!</v>
      </c>
      <c r="H16" s="26">
        <v>7.0553854302000549E-2</v>
      </c>
      <c r="I16" s="26">
        <v>7.839317144666727E-2</v>
      </c>
      <c r="J16" s="26">
        <v>8.6232488591334006E-2</v>
      </c>
      <c r="K16" s="31" t="e">
        <f t="shared" si="2"/>
        <v>#DIV/0!</v>
      </c>
    </row>
    <row r="17" spans="1:11" ht="23.25" thickBot="1" x14ac:dyDescent="0.25">
      <c r="A17" s="12" t="s">
        <v>34</v>
      </c>
      <c r="B17" s="13" t="s">
        <v>26</v>
      </c>
      <c r="C17" s="35" t="s">
        <v>21</v>
      </c>
      <c r="D17" s="40"/>
      <c r="E17" s="36">
        <f>(1*1*0.5*50)*12</f>
        <v>300</v>
      </c>
      <c r="F17" s="25">
        <f t="shared" si="0"/>
        <v>0</v>
      </c>
      <c r="G17" s="32" t="e">
        <f t="shared" si="1"/>
        <v>#DIV/0!</v>
      </c>
      <c r="H17" s="33">
        <v>3.0088203402299792E-2</v>
      </c>
      <c r="I17" s="33">
        <v>3.3431337113666436E-2</v>
      </c>
      <c r="J17" s="33">
        <v>3.677447082503308E-2</v>
      </c>
      <c r="K17" s="34" t="e">
        <f t="shared" si="2"/>
        <v>#DIV/0!</v>
      </c>
    </row>
    <row r="18" spans="1:11" ht="15" customHeight="1" x14ac:dyDescent="0.2">
      <c r="A18" s="46"/>
      <c r="B18" s="47"/>
      <c r="C18" s="47"/>
      <c r="D18" s="48"/>
      <c r="E18" s="47"/>
      <c r="F18" s="49"/>
      <c r="G18" s="21"/>
      <c r="H18" s="21"/>
      <c r="I18" s="21"/>
      <c r="J18" s="21"/>
    </row>
    <row r="19" spans="1:11" ht="25.9" customHeight="1" x14ac:dyDescent="0.2">
      <c r="A19" s="43" t="s">
        <v>11</v>
      </c>
      <c r="B19" s="43"/>
      <c r="C19" s="43"/>
      <c r="D19" s="43"/>
      <c r="E19" s="43"/>
      <c r="F19" s="14">
        <f>SUM(F7:F17)</f>
        <v>0</v>
      </c>
      <c r="G19" s="16"/>
      <c r="H19" s="16"/>
      <c r="I19" s="16"/>
      <c r="J19" s="16"/>
    </row>
    <row r="20" spans="1:11" ht="25.9" customHeight="1" x14ac:dyDescent="0.2">
      <c r="A20" s="15"/>
      <c r="B20" s="15"/>
      <c r="C20" s="15"/>
      <c r="D20" s="15"/>
      <c r="E20" s="15"/>
      <c r="F20" s="16"/>
      <c r="G20" s="16"/>
      <c r="H20" s="16"/>
      <c r="I20" s="16"/>
      <c r="J20" s="16"/>
    </row>
    <row r="21" spans="1:11" ht="25.9" customHeight="1" x14ac:dyDescent="0.2">
      <c r="A21" s="15"/>
      <c r="B21" s="15"/>
      <c r="C21" s="15"/>
      <c r="D21" s="15"/>
      <c r="E21" s="15"/>
      <c r="F21" s="16"/>
      <c r="G21" s="16"/>
      <c r="H21" s="16"/>
      <c r="I21" s="16"/>
      <c r="J21" s="16"/>
    </row>
    <row r="22" spans="1:11" ht="25.9" customHeight="1" thickBot="1" x14ac:dyDescent="0.25">
      <c r="A22" s="15"/>
      <c r="B22" s="15"/>
      <c r="C22" s="15"/>
      <c r="D22" s="15"/>
      <c r="E22" s="15"/>
      <c r="F22" s="16"/>
      <c r="G22" s="16"/>
      <c r="H22" s="16"/>
      <c r="I22" s="16"/>
      <c r="J22" s="16"/>
    </row>
    <row r="23" spans="1:11" ht="39" customHeight="1" thickBot="1" x14ac:dyDescent="0.25">
      <c r="B23" s="18" t="s">
        <v>35</v>
      </c>
    </row>
    <row r="24" spans="1:11" ht="39" customHeight="1" x14ac:dyDescent="0.2">
      <c r="A24" s="12" t="s">
        <v>0</v>
      </c>
      <c r="B24" s="17" t="s">
        <v>36</v>
      </c>
      <c r="D24" s="12" t="s">
        <v>15</v>
      </c>
      <c r="E24" s="41" t="s">
        <v>42</v>
      </c>
      <c r="F24" s="41"/>
      <c r="G24" s="41"/>
      <c r="H24" s="41"/>
    </row>
    <row r="25" spans="1:11" ht="39" customHeight="1" x14ac:dyDescent="0.2">
      <c r="A25" s="12" t="s">
        <v>2</v>
      </c>
      <c r="B25" s="13" t="s">
        <v>36</v>
      </c>
      <c r="D25" s="12" t="s">
        <v>16</v>
      </c>
      <c r="E25" s="41" t="s">
        <v>43</v>
      </c>
      <c r="F25" s="41"/>
      <c r="G25" s="41"/>
      <c r="H25" s="41"/>
    </row>
    <row r="26" spans="1:11" ht="39" customHeight="1" x14ac:dyDescent="0.2">
      <c r="A26" s="12" t="s">
        <v>3</v>
      </c>
      <c r="B26" s="13" t="s">
        <v>37</v>
      </c>
      <c r="D26" s="12" t="s">
        <v>28</v>
      </c>
      <c r="E26" s="41" t="s">
        <v>44</v>
      </c>
      <c r="F26" s="41"/>
      <c r="G26" s="41"/>
      <c r="H26" s="41"/>
    </row>
    <row r="27" spans="1:11" ht="39" customHeight="1" x14ac:dyDescent="0.2">
      <c r="A27" s="12" t="s">
        <v>4</v>
      </c>
      <c r="B27" s="13" t="s">
        <v>38</v>
      </c>
      <c r="D27" s="12" t="s">
        <v>34</v>
      </c>
      <c r="E27" s="41" t="s">
        <v>44</v>
      </c>
      <c r="F27" s="41"/>
      <c r="G27" s="41"/>
      <c r="H27" s="41"/>
    </row>
    <row r="28" spans="1:11" ht="39" customHeight="1" x14ac:dyDescent="0.2">
      <c r="A28" s="12" t="s">
        <v>12</v>
      </c>
      <c r="B28" s="13" t="s">
        <v>40</v>
      </c>
    </row>
    <row r="29" spans="1:11" ht="39" customHeight="1" x14ac:dyDescent="0.2">
      <c r="A29" s="12" t="s">
        <v>13</v>
      </c>
      <c r="B29" s="13" t="s">
        <v>41</v>
      </c>
    </row>
    <row r="30" spans="1:11" ht="39" customHeight="1" x14ac:dyDescent="0.2">
      <c r="A30" s="12" t="s">
        <v>14</v>
      </c>
      <c r="B30" s="13" t="s">
        <v>39</v>
      </c>
    </row>
    <row r="31" spans="1:11" ht="39" customHeight="1" x14ac:dyDescent="0.2"/>
    <row r="32" spans="1:11" ht="39" customHeight="1" x14ac:dyDescent="0.2"/>
    <row r="33" ht="26.25" customHeight="1" x14ac:dyDescent="0.2"/>
    <row r="34" ht="26.25" customHeight="1" x14ac:dyDescent="0.2"/>
  </sheetData>
  <mergeCells count="9">
    <mergeCell ref="E24:H24"/>
    <mergeCell ref="E25:H25"/>
    <mergeCell ref="E26:H26"/>
    <mergeCell ref="E27:H27"/>
    <mergeCell ref="A1:F1"/>
    <mergeCell ref="A19:E19"/>
    <mergeCell ref="A4:F4"/>
    <mergeCell ref="A2:F3"/>
    <mergeCell ref="A18:F18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proposta</vt:lpstr>
      <vt:lpstr>'Modelo de proposta'!Area_de_impressao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Canzi</dc:creator>
  <cp:lastModifiedBy>Igor Costa de Toledo</cp:lastModifiedBy>
  <cp:lastPrinted>2024-11-18T14:06:05Z</cp:lastPrinted>
  <dcterms:created xsi:type="dcterms:W3CDTF">2022-09-11T21:55:37Z</dcterms:created>
  <dcterms:modified xsi:type="dcterms:W3CDTF">2025-06-13T17:15:17Z</dcterms:modified>
</cp:coreProperties>
</file>