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M:\COMISSOES\CPLC\CPLC 2024\LICITAÇÃO ELETRÔNICA - LE\LE 122 - 2024 - CONTRATAÇÃO SEMI-INTEGRADA MODEN. ILUM. PÁTIO DE TRIAGEM - SAP 1000000122\questionamentos\"/>
    </mc:Choice>
  </mc:AlternateContent>
  <bookViews>
    <workbookView xWindow="-120" yWindow="-120" windowWidth="29040" windowHeight="15840"/>
  </bookViews>
  <sheets>
    <sheet name="Proposta de Preços" sheetId="2" r:id="rId1"/>
    <sheet name="Proporção dos cabos" sheetId="3" r:id="rId2"/>
  </sheets>
  <externalReferences>
    <externalReference r:id="rId3"/>
  </externalReferences>
  <definedNames>
    <definedName name="____xlnm.Print_Area_2" localSheetId="1">#REF!</definedName>
    <definedName name="____xlnm.Print_Area_2">#REF!</definedName>
    <definedName name="____xlnm.Print_Area_3" localSheetId="1">#REF!</definedName>
    <definedName name="____xlnm.Print_Area_3">#REF!</definedName>
    <definedName name="____xlnm.Print_Area_3_1" localSheetId="1">#REF!</definedName>
    <definedName name="____xlnm.Print_Area_3_1">#REF!</definedName>
    <definedName name="____xlnm.Print_Titles_2">#REF!</definedName>
    <definedName name="____xlnm.Print_Titles_3">#REF!</definedName>
    <definedName name="___xlnm.Print_Area_2" localSheetId="1">#REF!</definedName>
    <definedName name="___xlnm.Print_Area_2" localSheetId="0">#REF!</definedName>
    <definedName name="___xlnm.Print_Area_2">#REF!</definedName>
    <definedName name="___xlnm.Print_Area_3" localSheetId="1">#REF!</definedName>
    <definedName name="___xlnm.Print_Area_3" localSheetId="0">#REF!</definedName>
    <definedName name="___xlnm.Print_Area_3">#REF!</definedName>
    <definedName name="___xlnm.Print_Area_3_1" localSheetId="1">#REF!</definedName>
    <definedName name="___xlnm.Print_Area_3_1" localSheetId="0">#REF!</definedName>
    <definedName name="___xlnm.Print_Area_3_1">#REF!</definedName>
    <definedName name="___xlnm.Print_Titles_2">#REF!</definedName>
    <definedName name="___xlnm.Print_Titles_3">#REF!</definedName>
    <definedName name="__Anonymous_Sheet_DB__0" localSheetId="1">#REF!</definedName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 localSheetId="1">#REF!</definedName>
    <definedName name="_R10P" localSheetId="0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 localSheetId="1">"$#REF!.$A$1:$B$3278"</definedName>
    <definedName name="_tt1" localSheetId="0">"$#REF!.$A$1:$B$3278"</definedName>
    <definedName name="_tt1">"$#REF!.$A$1:$B$3278"</definedName>
    <definedName name="A1P1" localSheetId="1">#REF!</definedName>
    <definedName name="A1P1" localSheetId="0">#REF!</definedName>
    <definedName name="A1P1">#REF!</definedName>
    <definedName name="A1P10" localSheetId="1">#REF!</definedName>
    <definedName name="A1P10" localSheetId="0">#REF!</definedName>
    <definedName name="A1P10">#REF!</definedName>
    <definedName name="A1P11" localSheetId="1">#REF!</definedName>
    <definedName name="A1P11" localSheetId="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1">'Proporção dos cabos'!$B$2:$H$65</definedName>
    <definedName name="_xlnm.Print_Area" localSheetId="0">'Proposta de Preços'!$B$2:$L$68</definedName>
    <definedName name="AUDITORIO" localSheetId="1">#REF!</definedName>
    <definedName name="AUDITORIO" localSheetId="0">#REF!</definedName>
    <definedName name="AUDITORIO">#REF!</definedName>
    <definedName name="BBB" localSheetId="1">#REF!</definedName>
    <definedName name="BBB" localSheetId="0">#REF!</definedName>
    <definedName name="BBB">#REF!</definedName>
    <definedName name="BD" localSheetId="1">#REF!</definedName>
    <definedName name="BD" localSheetId="0">#REF!</definedName>
    <definedName name="BD">#REF!</definedName>
    <definedName name="BDI">#REF!</definedName>
    <definedName name="BDI_LIC">#REF!</definedName>
    <definedName name="cfs">#REF!</definedName>
    <definedName name="Consultor2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 localSheetId="1">#REF!</definedName>
    <definedName name="crono" localSheetId="0">#REF!</definedName>
    <definedName name="crono">#REF!</definedName>
    <definedName name="CRONO_ADD" localSheetId="1">#REF!</definedName>
    <definedName name="CRONO_ADD" localSheetId="0">#REF!</definedName>
    <definedName name="CRONO_ADD">#REF!</definedName>
    <definedName name="CRONO_RES" localSheetId="1">#REF!</definedName>
    <definedName name="CRONO_RES" localSheetId="0">#REF!</definedName>
    <definedName name="CRONO_RES">#REF!</definedName>
    <definedName name="DXBDFG" localSheetId="1">"$#REF!.$A$1:$B$2408"</definedName>
    <definedName name="DXBDFG" localSheetId="0">"$#REF!.$A$1:$B$2408"</definedName>
    <definedName name="DXBDFG">"$#REF!.$A$1:$B$2408"</definedName>
    <definedName name="Excel_BuiltIn__FilterDatabase" localSheetId="1">"$#REF!.$B$8:$M$9"</definedName>
    <definedName name="Excel_BuiltIn__FilterDatabase" localSheetId="0">"$#REF!.$B$8:$M$9"</definedName>
    <definedName name="Excel_BuiltIn__FilterDatabase">"$#REF!.$B$8:$M$9"</definedName>
    <definedName name="Excel_BuiltIn__FilterDatabase_1" localSheetId="1">"$#REF!.$A$1:$F$5248"</definedName>
    <definedName name="Excel_BuiltIn__FilterDatabase_1" localSheetId="0">"$#REF!.$A$1:$F$5248"</definedName>
    <definedName name="Excel_BuiltIn__FilterDatabase_1">"$#REF!.$A$1:$F$5248"</definedName>
    <definedName name="Excel_BuiltIn__FilterDatabase_4">NA()</definedName>
    <definedName name="Excel_BuiltIn__FilterDatabase_4_1" localSheetId="1">"$#REF!.$#REF!$#REF!:$#REF!$#REF!"</definedName>
    <definedName name="Excel_BuiltIn__FilterDatabase_4_1" localSheetId="0">"$#REF!.$#REF!$#REF!:$#REF!$#REF!"</definedName>
    <definedName name="Excel_BuiltIn__FilterDatabase_4_1">"$#REF!.$#REF!$#REF!:$#REF!$#REF!"</definedName>
    <definedName name="Excel_BuiltIn__FilterDatabase_5">NA()</definedName>
    <definedName name="Excel_BuiltIn__FilterDatabase_6" localSheetId="1">#REF!</definedName>
    <definedName name="Excel_BuiltIn__FilterDatabase_6">#REF!</definedName>
    <definedName name="Excel_BuiltIn__FilterDatabase_6_1">NA()</definedName>
    <definedName name="Excel_BuiltIn__FilterDatabase_6_2" localSheetId="1">"#REF!"</definedName>
    <definedName name="Excel_BuiltIn__FilterDatabase_6_2" localSheetId="0">"#REF!"</definedName>
    <definedName name="Excel_BuiltIn__FilterDatabase_6_2">"#REF!"</definedName>
    <definedName name="Excel_BuiltIn__FilterDatabase_6_3" localSheetId="1">"#REF!"</definedName>
    <definedName name="Excel_BuiltIn__FilterDatabase_6_3" localSheetId="0">"#REF!"</definedName>
    <definedName name="Excel_BuiltIn__FilterDatabase_6_3">"#REF!"</definedName>
    <definedName name="Excel_BuiltIn_Print_Area" localSheetId="1">"$#REF!.$B$1:$N$9"</definedName>
    <definedName name="Excel_BuiltIn_Print_Area" localSheetId="0">"$#REF!.$B$1:$N$9"</definedName>
    <definedName name="Excel_BuiltIn_Print_Area">"$#REF!.$B$1:$N$9"</definedName>
    <definedName name="Excel_BuiltIn_Print_Area_7" localSheetId="1">"#REF!"</definedName>
    <definedName name="Excel_BuiltIn_Print_Area_7" localSheetId="0">"#REF!"</definedName>
    <definedName name="Excel_BuiltIn_Print_Area_7">"#REF!"</definedName>
    <definedName name="Excel_BuiltIn_Print_Area_7_1" localSheetId="1">"#REF!"</definedName>
    <definedName name="Excel_BuiltIn_Print_Area_7_1" localSheetId="0">"#REF!"</definedName>
    <definedName name="Excel_BuiltIn_Print_Area_7_1">"#REF!"</definedName>
    <definedName name="Excel_BuiltIn_Print_Area_7_1_1" localSheetId="1">"#REF!"</definedName>
    <definedName name="Excel_BuiltIn_Print_Area_7_1_1" localSheetId="0">"#REF!"</definedName>
    <definedName name="Excel_BuiltIn_Print_Area_7_1_1">"#REF!"</definedName>
    <definedName name="Excel_BuiltIn_Print_Area_7_1_1_1" localSheetId="1">"#REF!"</definedName>
    <definedName name="Excel_BuiltIn_Print_Area_7_1_1_1" localSheetId="0">"#REF!"</definedName>
    <definedName name="Excel_BuiltIn_Print_Area_7_1_1_1">"#REF!"</definedName>
    <definedName name="Excel_BuiltIn_Print_Area_7_1_1_1_1" localSheetId="1">"#REF!"</definedName>
    <definedName name="Excel_BuiltIn_Print_Area_7_1_1_1_1" localSheetId="0">"#REF!"</definedName>
    <definedName name="Excel_BuiltIn_Print_Area_7_1_1_1_1">"#REF!"</definedName>
    <definedName name="Excel_BuiltIn_Print_Area_7_1_1_1_1_1" localSheetId="1">"#REF!"</definedName>
    <definedName name="Excel_BuiltIn_Print_Area_7_1_1_1_1_1" localSheetId="0">"#REF!"</definedName>
    <definedName name="Excel_BuiltIn_Print_Area_7_1_1_1_1_1">"#REF!"</definedName>
    <definedName name="Excel_BuiltIn_Print_Area_7_1_1_1_1_1_1" localSheetId="1">"#REF!"</definedName>
    <definedName name="Excel_BuiltIn_Print_Area_7_1_1_1_1_1_1" localSheetId="0">"#REF!"</definedName>
    <definedName name="Excel_BuiltIn_Print_Area_7_1_1_1_1_1_1">"#REF!"</definedName>
    <definedName name="Excel_BuiltIn_Print_Area_7_1_1_1_1_1_2" localSheetId="1">"#REF!"</definedName>
    <definedName name="Excel_BuiltIn_Print_Area_7_1_1_1_1_1_2" localSheetId="0">"#REF!"</definedName>
    <definedName name="Excel_BuiltIn_Print_Area_7_1_1_1_1_1_2">"#REF!"</definedName>
    <definedName name="Excel_BuiltIn_Print_Area_7_1_1_1_1_1_3" localSheetId="1">"#REF!"</definedName>
    <definedName name="Excel_BuiltIn_Print_Area_7_1_1_1_1_1_3" localSheetId="0">"#REF!"</definedName>
    <definedName name="Excel_BuiltIn_Print_Area_7_1_1_1_1_1_3">"#REF!"</definedName>
    <definedName name="Excel_BuiltIn_Print_Area_7_1_1_1_1_2" localSheetId="1">"#REF!"</definedName>
    <definedName name="Excel_BuiltIn_Print_Area_7_1_1_1_1_2" localSheetId="0">"#REF!"</definedName>
    <definedName name="Excel_BuiltIn_Print_Area_7_1_1_1_1_2">"#REF!"</definedName>
    <definedName name="Excel_BuiltIn_Print_Area_7_1_1_1_1_3" localSheetId="1">"#REF!"</definedName>
    <definedName name="Excel_BuiltIn_Print_Area_7_1_1_1_1_3" localSheetId="0">"#REF!"</definedName>
    <definedName name="Excel_BuiltIn_Print_Area_7_1_1_1_1_3">"#REF!"</definedName>
    <definedName name="Excel_BuiltIn_Print_Area_7_1_1_1_2" localSheetId="1">"#REF!"</definedName>
    <definedName name="Excel_BuiltIn_Print_Area_7_1_1_1_2" localSheetId="0">"#REF!"</definedName>
    <definedName name="Excel_BuiltIn_Print_Area_7_1_1_1_2">"#REF!"</definedName>
    <definedName name="Excel_BuiltIn_Print_Area_7_1_1_1_3" localSheetId="1">"#REF!"</definedName>
    <definedName name="Excel_BuiltIn_Print_Area_7_1_1_1_3" localSheetId="0">"#REF!"</definedName>
    <definedName name="Excel_BuiltIn_Print_Area_7_1_1_1_3">"#REF!"</definedName>
    <definedName name="Excel_BuiltIn_Print_Area_7_1_1_2" localSheetId="1">"#REF!"</definedName>
    <definedName name="Excel_BuiltIn_Print_Area_7_1_1_2" localSheetId="0">"#REF!"</definedName>
    <definedName name="Excel_BuiltIn_Print_Area_7_1_1_2">"#REF!"</definedName>
    <definedName name="Excel_BuiltIn_Print_Area_7_1_1_3" localSheetId="1">"#REF!"</definedName>
    <definedName name="Excel_BuiltIn_Print_Area_7_1_1_3" localSheetId="0">"#REF!"</definedName>
    <definedName name="Excel_BuiltIn_Print_Area_7_1_1_3">"#REF!"</definedName>
    <definedName name="Excel_BuiltIn_Print_Area_7_1_2" localSheetId="1">"#REF!"</definedName>
    <definedName name="Excel_BuiltIn_Print_Area_7_1_2" localSheetId="0">"#REF!"</definedName>
    <definedName name="Excel_BuiltIn_Print_Area_7_1_2">"#REF!"</definedName>
    <definedName name="Excel_BuiltIn_Print_Area_7_1_3" localSheetId="1">"#REF!"</definedName>
    <definedName name="Excel_BuiltIn_Print_Area_7_1_3" localSheetId="0">"#REF!"</definedName>
    <definedName name="Excel_BuiltIn_Print_Area_7_1_3">"#REF!"</definedName>
    <definedName name="Excel_BuiltIn_Print_Area_7_2" localSheetId="1">"#REF!"</definedName>
    <definedName name="Excel_BuiltIn_Print_Area_7_2" localSheetId="0">"#REF!"</definedName>
    <definedName name="Excel_BuiltIn_Print_Area_7_2">"#REF!"</definedName>
    <definedName name="Excel_BuiltIn_Print_Area_7_3" localSheetId="1">"#REF!"</definedName>
    <definedName name="Excel_BuiltIn_Print_Area_7_3" localSheetId="0">"#REF!"</definedName>
    <definedName name="Excel_BuiltIn_Print_Area_7_3">"#REF!"</definedName>
    <definedName name="Excel_BuiltIn_Print_Titles" localSheetId="1">"$#REF!.$A$1:$AMJ$9"</definedName>
    <definedName name="Excel_BuiltIn_Print_Titles" localSheetId="0">"$#REF!.$A$1:$AMJ$9"</definedName>
    <definedName name="Excel_BuiltIn_Print_Titles">"$#REF!.$A$1:$AMJ$9"</definedName>
    <definedName name="ini" localSheetId="1">'[1] '!#REF!</definedName>
    <definedName name="ini" localSheetId="0">'[1] '!#REF!</definedName>
    <definedName name="ini">'[1] '!#REF!</definedName>
    <definedName name="k" localSheetId="1">"$#REF!.$A$1:$B$2408"</definedName>
    <definedName name="k" localSheetId="0">"$#REF!.$A$1:$B$2408"</definedName>
    <definedName name="k">"$#REF!.$A$1:$B$2408"</definedName>
    <definedName name="matriz" localSheetId="1">'[1] '!#REF!</definedName>
    <definedName name="matriz" localSheetId="0">'[1] '!#REF!</definedName>
    <definedName name="matriz">'[1] '!#REF!</definedName>
    <definedName name="MINUS" localSheetId="1">#REF!</definedName>
    <definedName name="MINUS" localSheetId="0">#REF!</definedName>
    <definedName name="MINUS">#REF!</definedName>
    <definedName name="OBRA" localSheetId="1">#REF!</definedName>
    <definedName name="OBRA">#REF!</definedName>
    <definedName name="Plan1" localSheetId="1">"$#REF!.$A$1:$B$2408"</definedName>
    <definedName name="Plan1" localSheetId="0">"$#REF!.$A$1:$B$2408"</definedName>
    <definedName name="Plan1">"$#REF!.$A$1:$B$2408"</definedName>
    <definedName name="PLUS" localSheetId="1">#REF!</definedName>
    <definedName name="PLUS" localSheetId="0">#REF!</definedName>
    <definedName name="PLUS">#REF!</definedName>
    <definedName name="po" localSheetId="1">#REF!</definedName>
    <definedName name="po" localSheetId="0">#REF!</definedName>
    <definedName name="po">#REF!</definedName>
    <definedName name="REF">'[1] '!$F$464:$F$489</definedName>
    <definedName name="rere" localSheetId="1">#REF!</definedName>
    <definedName name="rere" localSheetId="0">#REF!</definedName>
    <definedName name="rere">#REF!</definedName>
    <definedName name="RODAPÉ" localSheetId="1">[1]Relatório!#REF!</definedName>
    <definedName name="RODAPÉ" localSheetId="0">[1]Relatório!#REF!</definedName>
    <definedName name="RODAPÉ">[1]Relatório!#REF!</definedName>
    <definedName name="rt" localSheetId="1">#REF!</definedName>
    <definedName name="rt" localSheetId="0">#REF!</definedName>
    <definedName name="rt">#REF!</definedName>
    <definedName name="S10P1" localSheetId="1">#REF!</definedName>
    <definedName name="S10P1" localSheetId="0">#REF!</definedName>
    <definedName name="S10P1">#REF!</definedName>
    <definedName name="S10P10" localSheetId="1">#REF!</definedName>
    <definedName name="S10P10" localSheetId="0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ableName">"Dummy"</definedName>
    <definedName name="teste" localSheetId="1">"$#REF!.$A$1:$B$3278"</definedName>
    <definedName name="teste" localSheetId="0">"$#REF!.$A$1:$B$3278"</definedName>
    <definedName name="teste">"$#REF!.$A$1:$B$3278"</definedName>
    <definedName name="_xlnm.Print_Titles" localSheetId="1">'Proporção dos cabos'!$2:$3</definedName>
    <definedName name="_xlnm.Print_Titles" localSheetId="0">'Proposta de Preços'!$2:$3</definedName>
    <definedName name="TOTAL_ACU_REF" localSheetId="1">#REF!</definedName>
    <definedName name="TOTAL_ACU_REF" localSheetId="0">#REF!</definedName>
    <definedName name="TOTAL_ACU_REF">#REF!</definedName>
    <definedName name="TOTAL_ADD" localSheetId="1">#REF!</definedName>
    <definedName name="TOTAL_ADD" localSheetId="0">#REF!</definedName>
    <definedName name="TOTAL_ADD">#REF!</definedName>
    <definedName name="TOTAL_ADD_ACU" localSheetId="1">#REF!</definedName>
    <definedName name="TOTAL_ADD_ACU" localSheetId="0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 localSheetId="1">"#REF!"</definedName>
    <definedName name="Z_E9EF4FFF_2A51_4B23_8A33_7F2B85269ACF_.wvu.PrintArea_7" localSheetId="0">"#REF!"</definedName>
    <definedName name="Z_E9EF4FFF_2A51_4B23_8A33_7F2B85269ACF_.wvu.PrintArea_7">"#REF!"</definedName>
    <definedName name="Z_E9EF4FFF_2A51_4B23_8A33_7F2B85269ACF_.wvu.PrintArea_7_1" localSheetId="1">"#REF!"</definedName>
    <definedName name="Z_E9EF4FFF_2A51_4B23_8A33_7F2B85269ACF_.wvu.PrintArea_7_1" localSheetId="0">"#REF!"</definedName>
    <definedName name="Z_E9EF4FFF_2A51_4B23_8A33_7F2B85269ACF_.wvu.PrintArea_7_1">"#REF!"</definedName>
    <definedName name="Z_E9EF4FFF_2A51_4B23_8A33_7F2B85269ACF_.wvu.PrintArea_7_2" localSheetId="1">"#REF!"</definedName>
    <definedName name="Z_E9EF4FFF_2A51_4B23_8A33_7F2B85269ACF_.wvu.PrintArea_7_2" localSheetId="0">"#REF!"</definedName>
    <definedName name="Z_E9EF4FFF_2A51_4B23_8A33_7F2B85269ACF_.wvu.PrintArea_7_2">"#REF!"</definedName>
    <definedName name="Z_E9EF4FFF_2A51_4B23_8A33_7F2B85269ACF_.wvu.PrintArea_7_3" localSheetId="1">"#REF!"</definedName>
    <definedName name="Z_E9EF4FFF_2A51_4B23_8A33_7F2B85269ACF_.wvu.PrintArea_7_3" localSheetId="0">"#REF!"</definedName>
    <definedName name="Z_E9EF4FFF_2A51_4B23_8A33_7F2B85269ACF_.wvu.PrintArea_7_3">"#REF!"</definedName>
    <definedName name="Z_E9EF4FFF_2A51_4B23_8A33_7F2B85269ACF_.wvu.Rows_2" localSheetId="1">("#REF!,#REF!,#REF!,#REF!,#REF!,#REF!,#REF!,#REF!,#REF!,#REF!,#REF!,#REF!,#REF!)")</definedName>
    <definedName name="Z_E9EF4FFF_2A51_4B23_8A33_7F2B85269ACF_.wvu.Rows_2" localSheetId="0">("#REF!,#REF!,#REF!,#REF!,#REF!,#REF!,#REF!,#REF!,#REF!,#REF!,#REF!,#REF!,#REF!)")</definedName>
    <definedName name="Z_E9EF4FFF_2A51_4B23_8A33_7F2B85269ACF_.wvu.Rows_2">("#REF!,#REF!,#REF!,#REF!,#REF!,#REF!,#REF!,#REF!,#REF!,#REF!,#REF!,#REF!,#REF!)")</definedName>
    <definedName name="Z_E9EF4FFF_2A51_4B23_8A33_7F2B85269ACF_.wvu.Rows_2_1" localSheetId="1">("#REF!,#REF!,#REF!,#REF!,#REF!,#REF!,#REF!,#REF!,#REF!,#REF!,#REF!,#REF!,#REF!)")</definedName>
    <definedName name="Z_E9EF4FFF_2A51_4B23_8A33_7F2B85269ACF_.wvu.Rows_2_1" localSheetId="0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 localSheetId="1">("#REF!,#REF!,#REF!,#REF!,#REF!,#REF!,#REF!,#REF!,#REF!,#REF!,#REF!,#REF!,#REF!)")</definedName>
    <definedName name="Z_E9EF4FFF_2A51_4B23_8A33_7F2B85269ACF_.wvu.Rows_2_2" localSheetId="0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 localSheetId="1">("#REF!,#REF!,#REF!,#REF!,#REF!,#REF!,#REF!,#REF!,#REF!,#REF!,#REF!,#REF!,#REF!)")</definedName>
    <definedName name="Z_E9EF4FFF_2A51_4B23_8A33_7F2B85269ACF_.wvu.Rows_2_3" localSheetId="0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3" l="1"/>
  <c r="G63" i="2"/>
  <c r="G62" i="2"/>
  <c r="G61" i="2" s="1"/>
  <c r="G60" i="2"/>
  <c r="G59" i="2"/>
  <c r="G58" i="2"/>
  <c r="G57" i="2"/>
  <c r="G56" i="2"/>
  <c r="G54" i="2"/>
  <c r="G53" i="2"/>
  <c r="G52" i="2"/>
  <c r="G50" i="2"/>
  <c r="G49" i="2"/>
  <c r="G48" i="2"/>
  <c r="G47" i="2"/>
  <c r="G46" i="2"/>
  <c r="G45" i="2"/>
  <c r="G44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E28" i="2"/>
  <c r="G28" i="2" s="1"/>
  <c r="G27" i="2"/>
  <c r="G26" i="2"/>
  <c r="G65" i="3" s="1"/>
  <c r="F6" i="3" s="1"/>
  <c r="G6" i="3" s="1"/>
  <c r="G24" i="2"/>
  <c r="G23" i="2"/>
  <c r="G22" i="2"/>
  <c r="G21" i="2"/>
  <c r="G19" i="2"/>
  <c r="G18" i="2"/>
  <c r="G17" i="2"/>
  <c r="G16" i="2"/>
  <c r="G14" i="2"/>
  <c r="G13" i="2"/>
  <c r="G12" i="2"/>
  <c r="G11" i="2"/>
  <c r="G10" i="2"/>
  <c r="G9" i="2"/>
  <c r="G8" i="2"/>
  <c r="G7" i="2"/>
  <c r="G6" i="2"/>
  <c r="G5" i="2"/>
  <c r="F52" i="3" l="1"/>
  <c r="G52" i="3" s="1"/>
  <c r="F37" i="3"/>
  <c r="G37" i="3" s="1"/>
  <c r="F35" i="3"/>
  <c r="G35" i="3" s="1"/>
  <c r="F21" i="3"/>
  <c r="G21" i="3" s="1"/>
  <c r="F19" i="3"/>
  <c r="G19" i="3" s="1"/>
  <c r="F53" i="3"/>
  <c r="G53" i="3" s="1"/>
  <c r="F51" i="3"/>
  <c r="G51" i="3" s="1"/>
  <c r="F36" i="3"/>
  <c r="G36" i="3" s="1"/>
  <c r="F20" i="3"/>
  <c r="G20" i="3" s="1"/>
  <c r="F18" i="3"/>
  <c r="G18" i="3" s="1"/>
  <c r="F63" i="3"/>
  <c r="G63" i="3" s="1"/>
  <c r="F31" i="3"/>
  <c r="G31" i="3" s="1"/>
  <c r="F15" i="3"/>
  <c r="G15" i="3" s="1"/>
  <c r="F33" i="3"/>
  <c r="G33" i="3" s="1"/>
  <c r="F62" i="3"/>
  <c r="G62" i="3" s="1"/>
  <c r="F46" i="3"/>
  <c r="G46" i="3" s="1"/>
  <c r="F30" i="3"/>
  <c r="G30" i="3" s="1"/>
  <c r="F14" i="3"/>
  <c r="G14" i="3" s="1"/>
  <c r="F50" i="3"/>
  <c r="G50" i="3" s="1"/>
  <c r="F49" i="3"/>
  <c r="G49" i="3" s="1"/>
  <c r="F16" i="3"/>
  <c r="G16" i="3" s="1"/>
  <c r="F61" i="3"/>
  <c r="G61" i="3" s="1"/>
  <c r="F13" i="3"/>
  <c r="G13" i="3" s="1"/>
  <c r="F5" i="3"/>
  <c r="F32" i="3"/>
  <c r="G32" i="3" s="1"/>
  <c r="F47" i="3"/>
  <c r="G47" i="3" s="1"/>
  <c r="F44" i="3"/>
  <c r="G44" i="3" s="1"/>
  <c r="F12" i="3"/>
  <c r="G12" i="3" s="1"/>
  <c r="F17" i="3"/>
  <c r="G17" i="3" s="1"/>
  <c r="F45" i="3"/>
  <c r="G45" i="3" s="1"/>
  <c r="F29" i="3"/>
  <c r="G29" i="3" s="1"/>
  <c r="F60" i="3"/>
  <c r="G60" i="3" s="1"/>
  <c r="F28" i="3"/>
  <c r="G28" i="3" s="1"/>
  <c r="F59" i="3"/>
  <c r="G59" i="3" s="1"/>
  <c r="F43" i="3"/>
  <c r="G43" i="3" s="1"/>
  <c r="F27" i="3"/>
  <c r="G27" i="3" s="1"/>
  <c r="F11" i="3"/>
  <c r="G11" i="3" s="1"/>
  <c r="F64" i="3"/>
  <c r="F42" i="3"/>
  <c r="G42" i="3" s="1"/>
  <c r="F34" i="3"/>
  <c r="G34" i="3" s="1"/>
  <c r="F48" i="3"/>
  <c r="G48" i="3" s="1"/>
  <c r="F58" i="3"/>
  <c r="G58" i="3" s="1"/>
  <c r="F26" i="3"/>
  <c r="G26" i="3" s="1"/>
  <c r="F10" i="3"/>
  <c r="G10" i="3" s="1"/>
  <c r="F57" i="3"/>
  <c r="G57" i="3" s="1"/>
  <c r="F41" i="3"/>
  <c r="G41" i="3" s="1"/>
  <c r="F25" i="3"/>
  <c r="G25" i="3" s="1"/>
  <c r="F9" i="3"/>
  <c r="G9" i="3" s="1"/>
  <c r="F56" i="3"/>
  <c r="G56" i="3" s="1"/>
  <c r="F40" i="3"/>
  <c r="G40" i="3" s="1"/>
  <c r="F24" i="3"/>
  <c r="G24" i="3" s="1"/>
  <c r="F8" i="3"/>
  <c r="G8" i="3" s="1"/>
  <c r="F55" i="3"/>
  <c r="G55" i="3" s="1"/>
  <c r="F39" i="3"/>
  <c r="G39" i="3" s="1"/>
  <c r="F23" i="3"/>
  <c r="G23" i="3" s="1"/>
  <c r="F7" i="3"/>
  <c r="G7" i="3" s="1"/>
  <c r="F54" i="3"/>
  <c r="G54" i="3" s="1"/>
  <c r="F38" i="3"/>
  <c r="G38" i="3" s="1"/>
  <c r="F22" i="3"/>
  <c r="G22" i="3" s="1"/>
  <c r="G51" i="2"/>
  <c r="G20" i="2"/>
  <c r="G15" i="2"/>
  <c r="G4" i="2"/>
  <c r="G55" i="2"/>
  <c r="G43" i="2"/>
  <c r="G29" i="2"/>
  <c r="G25" i="2"/>
  <c r="G64" i="2" l="1"/>
  <c r="H35" i="2" s="1"/>
  <c r="H31" i="2" l="1"/>
  <c r="H17" i="2"/>
  <c r="H7" i="2"/>
  <c r="H40" i="2"/>
  <c r="H50" i="2"/>
  <c r="H6" i="2"/>
  <c r="H54" i="2"/>
  <c r="H62" i="2"/>
  <c r="H60" i="2"/>
  <c r="H10" i="2"/>
  <c r="H49" i="2"/>
  <c r="L49" i="2" s="1"/>
  <c r="H24" i="2"/>
  <c r="H16" i="2"/>
  <c r="H14" i="2"/>
  <c r="H46" i="2"/>
  <c r="H45" i="2"/>
  <c r="L45" i="2" s="1"/>
  <c r="H28" i="2"/>
  <c r="H27" i="2"/>
  <c r="H23" i="2"/>
  <c r="H11" i="2"/>
  <c r="H57" i="2"/>
  <c r="H47" i="2"/>
  <c r="H13" i="2"/>
  <c r="H33" i="2"/>
  <c r="H32" i="2"/>
  <c r="H22" i="2"/>
  <c r="H44" i="2"/>
  <c r="L44" i="2" s="1"/>
  <c r="H21" i="2"/>
  <c r="H63" i="2"/>
  <c r="H61" i="2" s="1"/>
  <c r="H30" i="2"/>
  <c r="H12" i="2"/>
  <c r="H48" i="2"/>
  <c r="H42" i="2"/>
  <c r="H34" i="2"/>
  <c r="H39" i="2"/>
  <c r="H52" i="2"/>
  <c r="H37" i="2"/>
  <c r="H38" i="2"/>
  <c r="H56" i="2"/>
  <c r="H9" i="2"/>
  <c r="H8" i="2"/>
  <c r="H26" i="2"/>
  <c r="H19" i="2"/>
  <c r="H53" i="2"/>
  <c r="H51" i="2" s="1"/>
  <c r="H58" i="2"/>
  <c r="H36" i="2"/>
  <c r="H18" i="2"/>
  <c r="H41" i="2"/>
  <c r="L41" i="2" s="1"/>
  <c r="H5" i="2"/>
  <c r="H59" i="2"/>
  <c r="K44" i="2"/>
  <c r="I44" i="2"/>
  <c r="K29" i="2"/>
  <c r="I29" i="2"/>
  <c r="K45" i="2"/>
  <c r="I45" i="2"/>
  <c r="K8" i="2"/>
  <c r="I8" i="2"/>
  <c r="K26" i="2"/>
  <c r="I26" i="2"/>
  <c r="K24" i="2"/>
  <c r="I24" i="2"/>
  <c r="K28" i="2"/>
  <c r="I28" i="2"/>
  <c r="K20" i="2"/>
  <c r="I20" i="2"/>
  <c r="K19" i="2"/>
  <c r="I19" i="2"/>
  <c r="K21" i="2"/>
  <c r="I21" i="2"/>
  <c r="K60" i="2"/>
  <c r="I60" i="2"/>
  <c r="K37" i="2"/>
  <c r="I37" i="2"/>
  <c r="L37" i="2" s="1"/>
  <c r="K55" i="2"/>
  <c r="I55" i="2"/>
  <c r="K18" i="2"/>
  <c r="I18" i="2"/>
  <c r="K14" i="2"/>
  <c r="I14" i="2"/>
  <c r="I17" i="2"/>
  <c r="K17" i="2"/>
  <c r="K63" i="2"/>
  <c r="I63" i="2"/>
  <c r="K46" i="2"/>
  <c r="I46" i="2"/>
  <c r="K7" i="2"/>
  <c r="I7" i="2"/>
  <c r="L7" i="2" s="1"/>
  <c r="I11" i="2"/>
  <c r="K11" i="2"/>
  <c r="K59" i="2"/>
  <c r="I59" i="2"/>
  <c r="I4" i="2"/>
  <c r="K4" i="2"/>
  <c r="K15" i="2"/>
  <c r="I15" i="2"/>
  <c r="K27" i="2"/>
  <c r="I27" i="2"/>
  <c r="L27" i="2" s="1"/>
  <c r="K53" i="2"/>
  <c r="I53" i="2"/>
  <c r="I22" i="2"/>
  <c r="K22" i="2"/>
  <c r="K49" i="2"/>
  <c r="I49" i="2"/>
  <c r="I43" i="2"/>
  <c r="K43" i="2"/>
  <c r="K25" i="2"/>
  <c r="I25" i="2"/>
  <c r="I30" i="2"/>
  <c r="K30" i="2"/>
  <c r="K31" i="2"/>
  <c r="I31" i="2"/>
  <c r="K39" i="2"/>
  <c r="I39" i="2"/>
  <c r="K41" i="2"/>
  <c r="I41" i="2"/>
  <c r="I10" i="2"/>
  <c r="K10" i="2"/>
  <c r="K12" i="2"/>
  <c r="I12" i="2"/>
  <c r="I9" i="2"/>
  <c r="K9" i="2"/>
  <c r="K16" i="2"/>
  <c r="I16" i="2"/>
  <c r="I56" i="2"/>
  <c r="K56" i="2"/>
  <c r="J64" i="2"/>
  <c r="K61" i="2"/>
  <c r="I61" i="2"/>
  <c r="K33" i="2"/>
  <c r="I33" i="2"/>
  <c r="K5" i="2"/>
  <c r="I5" i="2"/>
  <c r="K54" i="2"/>
  <c r="I54" i="2"/>
  <c r="I6" i="2"/>
  <c r="K6" i="2"/>
  <c r="K23" i="2"/>
  <c r="I23" i="2"/>
  <c r="K50" i="2"/>
  <c r="I50" i="2"/>
  <c r="L50" i="2" s="1"/>
  <c r="I40" i="2"/>
  <c r="K40" i="2"/>
  <c r="K34" i="2"/>
  <c r="I34" i="2"/>
  <c r="K47" i="2"/>
  <c r="I47" i="2"/>
  <c r="K62" i="2"/>
  <c r="I62" i="2"/>
  <c r="K58" i="2"/>
  <c r="I58" i="2"/>
  <c r="K52" i="2"/>
  <c r="I52" i="2"/>
  <c r="K57" i="2"/>
  <c r="I57" i="2"/>
  <c r="I48" i="2"/>
  <c r="K48" i="2"/>
  <c r="K13" i="2"/>
  <c r="I13" i="2"/>
  <c r="K36" i="2"/>
  <c r="I36" i="2"/>
  <c r="K42" i="2"/>
  <c r="I42" i="2"/>
  <c r="K51" i="2"/>
  <c r="I51" i="2"/>
  <c r="I32" i="2"/>
  <c r="K32" i="2"/>
  <c r="I38" i="2"/>
  <c r="L38" i="2" s="1"/>
  <c r="K38" i="2"/>
  <c r="I35" i="2"/>
  <c r="K35" i="2"/>
  <c r="H15" i="2" l="1"/>
  <c r="L24" i="2"/>
  <c r="L9" i="2"/>
  <c r="L6" i="2"/>
  <c r="L39" i="2"/>
  <c r="L34" i="2"/>
  <c r="L8" i="2"/>
  <c r="L31" i="2"/>
  <c r="H25" i="2"/>
  <c r="L25" i="2" s="1"/>
  <c r="L42" i="2"/>
  <c r="L62" i="2"/>
  <c r="H20" i="2"/>
  <c r="L20" i="2" s="1"/>
  <c r="L60" i="2"/>
  <c r="L33" i="2"/>
  <c r="L22" i="2"/>
  <c r="L21" i="2"/>
  <c r="H43" i="2"/>
  <c r="L43" i="2" s="1"/>
  <c r="L40" i="2"/>
  <c r="L46" i="2"/>
  <c r="L30" i="2"/>
  <c r="L23" i="2"/>
  <c r="L17" i="2"/>
  <c r="L14" i="2"/>
  <c r="L52" i="2"/>
  <c r="H4" i="2"/>
  <c r="L4" i="2" s="1"/>
  <c r="L53" i="2"/>
  <c r="L36" i="2"/>
  <c r="L56" i="2"/>
  <c r="L5" i="2"/>
  <c r="H29" i="2"/>
  <c r="L29" i="2" s="1"/>
  <c r="H55" i="2"/>
  <c r="L55" i="2" s="1"/>
  <c r="L58" i="2"/>
  <c r="L16" i="2"/>
  <c r="L26" i="2"/>
  <c r="L32" i="2"/>
  <c r="L47" i="2"/>
  <c r="L54" i="2"/>
  <c r="L12" i="2"/>
  <c r="L63" i="2"/>
  <c r="L13" i="2"/>
  <c r="L59" i="2"/>
  <c r="L19" i="2"/>
  <c r="L35" i="2"/>
  <c r="L48" i="2"/>
  <c r="L10" i="2"/>
  <c r="L11" i="2"/>
  <c r="L57" i="2"/>
  <c r="L18" i="2"/>
  <c r="L28" i="2"/>
  <c r="L61" i="2"/>
  <c r="L51" i="2"/>
  <c r="L15" i="2"/>
  <c r="G5" i="3" l="1"/>
  <c r="G64" i="3" l="1"/>
  <c r="G4" i="3" l="1"/>
</calcChain>
</file>

<file path=xl/sharedStrings.xml><?xml version="1.0" encoding="utf-8"?>
<sst xmlns="http://schemas.openxmlformats.org/spreadsheetml/2006/main" count="369" uniqueCount="251">
  <si>
    <t>PROJETOS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</si>
  <si>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</si>
  <si>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</si>
  <si>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</si>
  <si>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</si>
  <si>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</si>
  <si>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</si>
  <si>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</si>
  <si>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</si>
  <si>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</si>
  <si>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</si>
  <si>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</si>
  <si>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</si>
  <si>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</si>
  <si>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</si>
  <si>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</si>
  <si>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</si>
  <si>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</si>
  <si>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</si>
  <si>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</si>
  <si>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</si>
  <si>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</si>
  <si>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</si>
  <si>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5.3</t>
  </si>
  <si>
    <t>5.4</t>
  </si>
  <si>
    <t>5.5</t>
  </si>
  <si>
    <t>5.6</t>
  </si>
  <si>
    <t>5.7</t>
  </si>
  <si>
    <t>5.8</t>
  </si>
  <si>
    <t>7.1</t>
  </si>
  <si>
    <t>7.2</t>
  </si>
  <si>
    <t>7.3</t>
  </si>
  <si>
    <t>8.1</t>
  </si>
  <si>
    <t>8.2</t>
  </si>
  <si>
    <t>8.3</t>
  </si>
  <si>
    <t xml:space="preserve">CANTEIRO DE OBRAS </t>
  </si>
  <si>
    <t>MOBILIZAÇÃO</t>
  </si>
  <si>
    <t>DESMOBILIZAÇÃO</t>
  </si>
  <si>
    <t>Verificação</t>
  </si>
  <si>
    <t>Item</t>
  </si>
  <si>
    <t>Descrição do Serviço</t>
  </si>
  <si>
    <t>Unid.</t>
  </si>
  <si>
    <t>Total (A)</t>
  </si>
  <si>
    <t>Qtde</t>
  </si>
  <si>
    <t>Contratação de empresa especializada, na modalidade semi-integrada, para elaboração de projeto executivo e execução da adequação e modernização da iluminação da Faixa Portuária do Porto de Paranaguá</t>
  </si>
  <si>
    <t>TOTAL (B)</t>
  </si>
  <si>
    <t xml:space="preserve">*Modelo para apresentação das propostas </t>
  </si>
  <si>
    <t>**Preencher os campos Preços Unitários</t>
  </si>
  <si>
    <t>***Utilizar arredondamento de duas casas decimais nas operações matemáticas</t>
  </si>
  <si>
    <t>Serviço</t>
  </si>
  <si>
    <r>
      <t>Preço Unitári</t>
    </r>
    <r>
      <rPr>
        <b/>
        <sz val="14"/>
        <rFont val="Source Sans Pro Light"/>
        <family val="2"/>
      </rPr>
      <t>o</t>
    </r>
  </si>
  <si>
    <r>
      <t>Proposta Licitante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</si>
  <si>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Inferior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</si>
  <si>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Orçamento Referência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</si>
  <si>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Superior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</si>
  <si>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t>1.10</t>
  </si>
  <si>
    <t>PROJETO BT EXECUTIVO</t>
  </si>
  <si>
    <t xml:space="preserve">PROJETO DE FUNDAÇÃO - SUPER POSTES </t>
  </si>
  <si>
    <t xml:space="preserve">AS BUILT - BT </t>
  </si>
  <si>
    <t>AS BUILT - FUNDAÇÃO SUPER POSTES</t>
  </si>
  <si>
    <t>PROJETO SPDA</t>
  </si>
  <si>
    <t>AS BUILT - SPDA</t>
  </si>
  <si>
    <t>PROJETO MT EXECUTIVO</t>
  </si>
  <si>
    <t>AS BUILT MT</t>
  </si>
  <si>
    <t>PROJETO AUTOMAÇÃO</t>
  </si>
  <si>
    <t>AS BUILT - AUTOMAÇÃO</t>
  </si>
  <si>
    <t xml:space="preserve">SERVIÇOS INICIAIS </t>
  </si>
  <si>
    <t xml:space="preserve">ADMINISTRAÇÃO LOCAL </t>
  </si>
  <si>
    <t xml:space="preserve">CIVIL </t>
  </si>
  <si>
    <t>ELÉTRICA</t>
  </si>
  <si>
    <t>CAIXA ENTERRADA ELÉTRICA RETANGULAR, EM CONCRETO PRÉ-MOLDADO, FUNDO COM BRITA, DIMENSÕES INTERNAS: 0,6X0,6X0,5 M</t>
  </si>
  <si>
    <t>CAIXA ENTERRADA ELÉTRICA RETANGULAR, EM CONCRETO PRÉ-MOLDADO, FUNDO COM BRITA, DIMENSÕES INTERNAS: 0,8X0,8X0,5 M</t>
  </si>
  <si>
    <t xml:space="preserve">INFRAESTURA CIVIL POR CAIXA </t>
  </si>
  <si>
    <t>FUNDAÇÃO SUPER POSTES</t>
  </si>
  <si>
    <t>QUADROS</t>
  </si>
  <si>
    <t>5.9</t>
  </si>
  <si>
    <t>5.10</t>
  </si>
  <si>
    <t>5.11</t>
  </si>
  <si>
    <t>5.12</t>
  </si>
  <si>
    <t>5.13</t>
  </si>
  <si>
    <t>ILUMINAÇÃO</t>
  </si>
  <si>
    <t>ASSENTAMENTO DE POSTE  EM PRFV (FIBRA DE VIDRO), TRÊS PARTES, ENGASTADO, COM ACABAMENTO EM GEL COAT, TOPO CIRCULAR - 25M, CARGA NOMINAL MAIOR QUE 1000, ENGASTAMENTO SIMPLES COM 2,6 M DE SOLO - FORNECIMENTO E INSTALAÇÃO</t>
  </si>
  <si>
    <t>ASSENTAMENTO DE POSTE EM PRFV (FIBRA DE VIDRO), TRÊS PARTES, ENGASTADO, COM ACABAMENTO EM GEL COAT, TOPO CIRCULAR - 10M CARGA NOMINAL MAIOR QUE 1000 DAN, ENGASTAMENTO SIMPLES COM 1,6 M DE SOLO - FORNECIMENTO E INSTALAÇÃO</t>
  </si>
  <si>
    <t>BRAÇO EM PRFV (FIBRA DE VIDRO) - COMPRIMENTO DA PROJEÇÃO PJ=1,5 METROS - FORNECIMENTO E INSTALAÇÃO</t>
  </si>
  <si>
    <t>REFLETOR PROTEGIDO 400W IP67 - FLUXO LUMINOSO 55.146 LM 60° - FORNECIMENTO E INSTALAÇÃO</t>
  </si>
  <si>
    <t>REFLETOR PROTEGIDO 600W IP67 - FLUXO LUMINOSO 79.407 LM 30° - FORNECIMENTO E INSTALAÇÃO</t>
  </si>
  <si>
    <t xml:space="preserve">REMOÇÃO DE LUMINÁRIAS, DE FORMA MANUAL, SEM REAPROVEITAMENTO </t>
  </si>
  <si>
    <t>SPDA</t>
  </si>
  <si>
    <t>SPDA COMPLETO POR SUPERPOSTE ( CAPTOR, MASTRO, DESCIDA, FIXAÇÕES, CABOS E SOLDAS ATÉ HASTE E MALHA)</t>
  </si>
  <si>
    <t>MALHA COM CABO DE COBRE NU 50mm² - FORNECIMENTO E INSTALAÇÃO E SOLDA</t>
  </si>
  <si>
    <t xml:space="preserve">INFRA CIVIL SPDA </t>
  </si>
  <si>
    <t>ELÉTRICA MT</t>
  </si>
  <si>
    <t>TRANSFORMADORES 45KVA 13,2KV/220-127V</t>
  </si>
  <si>
    <t>TRANSFORMADORES 75KVA</t>
  </si>
  <si>
    <t xml:space="preserve">MONTAGEM DA ESTRUTURA PR CF </t>
  </si>
  <si>
    <t xml:space="preserve">FIXAÇÃO DA ESTRUTURA TT PR - CF EM POSTE DE 12 m - POSIÇÃO TOPO </t>
  </si>
  <si>
    <t xml:space="preserve">MÓDULO DA LIGAÇÃO DA CHAVE – AMBIENTES AGRESSIVOS </t>
  </si>
  <si>
    <t>AUTOMAÇÃO</t>
  </si>
  <si>
    <t>TESTE E STARTUP</t>
  </si>
  <si>
    <t>9.1</t>
  </si>
  <si>
    <t>9.2</t>
  </si>
  <si>
    <t xml:space="preserve">ELETRODUTOS INFRA SUPERPOSTES </t>
  </si>
  <si>
    <t>QUADRO DE DISTRIBUIÇÃO - IP67 - PINTURA ELETROSTÁTICA A PÓ POLIÉSTER NA COR CINZA RAL 7032 COM FECHO TRIÂNGULO, SUPORTE TRASEIRO EM BARRA PARA INSTALAÇÃO EM POSTE. CONFORME DIAGRAMA UNIFILAR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</si>
  <si>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2 (12/13/39) 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</si>
  <si>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3 (19/42) 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</si>
  <si>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4 (33)   - FORNECIMENTO E INSTALAÇÃO</t>
  </si>
  <si>
    <t>QUADRO GERAL DE DISTRIBUIÇÃO - IP67 - PINTURA ELETROSTÁTICA A PÓ POLIÉSTER NA COR CINZA RAL 7032 COM FECHO TRIANGULO, SUPORTE TRASEIRO EM BARRA PARA INSTALAÇÃO EM POSTE. CONFORME DIAGRAMA UNIFILAR (QDG - 1)   - FORNECIMENTO E INSTALAÇÃO</t>
  </si>
  <si>
    <t>QUADRO GERAL DE DISTRIBUIÇÃO - IP67 - PINTURA ELETROSTÁTICA A PÓ POLIÉSTER NA COR CINZA RAL 7032 COM FECHO TRIANGULO, SUPORTE TRASEIRO EM BARRA PARA INSTALAÇÃO EM POSTE. CONFORME DIAGRAMA UNIFILAR (QDG - 2)   - FORNECIMENTO E INSTALAÇÃO</t>
  </si>
  <si>
    <t>QUADRO GERAL DE DISTRIBUIÇÃO - IP67 - PINTURA ELETROSTÁTICA A PÓ POLIÉSTER NA COR CINZA RAL 7032 COM FECHO TRIANGULO, SUPORTE TRASEIRO EM BARRA PARA INSTALAÇÃO EM POSTE. CONFORME DIAGRAMA UNIFILAR (QDG - 3)   - FORNECIMENTO E INSTALAÇÃO</t>
  </si>
  <si>
    <t>QUADRO GERAL DE DISTRIBUIÇÃO - IP67 - PINTURA ELETROSTÁTICA A PÓ POLIÉSTER NA COR CINZA RAL 7032 COM FECHO TRIANGULO, SUPORTE TRASEIRO EM BARRA PARA INSTALAÇÃO EM POSTE. CONFORME DIAGRAMA UNIFILAR (QDG - 4)   - FORNECIMENTO E INSTALAÇÃO</t>
  </si>
  <si>
    <t>QUADRO GERAL DE DISTRIBUIÇÃO - IP67 - PINTURA ELETROSTÁTICA A PÓ POLIÉSTER NA COR CINZA RAL 7032 COM FECHO TRIANGULO, SUPORTE TRASEIRO EM BARRA PARA INSTALAÇÃO EM POSTE. CONFORME DIAGRAMA UNIFILAR (QDG - 5)   - FORNECIMENTO E INSTALAÇÃO</t>
  </si>
  <si>
    <t>QUADRO GERAL DE DISTRIBUIÇÃO - IP67 - PINTURA ELETROSTÁTICA A PÓ POLIÉSTER NA COR CINZA RAL 7032 COM FECHO TRIANGULO, SUPORTE TRASEIRO EM BARRA PARA INSTALAÇÃO EM POSTE. CONFORME DIAGRAMA UNIFILAR (QDG - 6)  - FORNECIMENTO E INSTALAÇÃO</t>
  </si>
  <si>
    <t>QUADRO GERAL DE DISTRIBUIÇÃO - IP67 - PINTURA ELETROSTÁTICA A PÓ POLIÉSTER NA COR CINZA RAL 7032 COM FECHO TRIANGULO, SUPORTE TRASEIRO EM BARRA PARA INSTALAÇÃO EM POSTE. CONFORME DIAGRAMA UNIFILAR (QDG - 7)   - FORNECIMENTO E INSTALAÇÃO</t>
  </si>
  <si>
    <t>QUADRO GERAL DE DISTRIBUIÇÃO - IP67 - PINTURA ELETROSTÁTICA A PÓ POLIÉSTER NA COR CINZA RAL 7032 COM FECHO TRIANGULO, SUPORTE TRASEIRO EM BARRA PARA INSTALAÇÃO EM POSTE. CONFORME DIAGRAMA UNIFILAR (QDG - 8)  - FORNECIMENTO E INSTALAÇÃO</t>
  </si>
  <si>
    <t>QUADRO GERAL DE DISTRIBUIÇÃO - IP67 - PINTURA ELETROSTÁTICA A PÓ POLIÉSTER NA COR CINZA RAL 7032 COM FECHO TRIANGULO, SUPORTE TRASEIRO EM BARRA PARA INSTALAÇÃO EM POSTE. CONFORME DIAGRAMA UNIFILAR (QDG - 9)  - FORNECIMENTO E INSTALAÇÃO</t>
  </si>
  <si>
    <t xml:space="preserve">LUMINÁRIA VIÁRIA PROTEGIDA 120W IP67 - FLUXO LUMINOSO 16.806 LM - FORNECIMENTO E INSTALAÇÃO </t>
  </si>
  <si>
    <t>SOLUÇÃO DE SISTEMA DE TELEGESTÃO COM PAINÉIS GATEWAY E PLATAFORMA DE CONTROLE  - FORNECIMENTO E INSTALAÇÃO, CONFORME PROJETOS P133.AUT.09, P133.AUT.10, P133.AUT.11 E ITEM 4.4 DO MEMORIAL DESCRITIVO (P133.MD.17)</t>
  </si>
  <si>
    <t>Luminária viária 1.1 (P-1 e P-2)</t>
  </si>
  <si>
    <t>Luminária viária 2.1 (P-43 a P-45)</t>
  </si>
  <si>
    <t>Luminária viária 2.2 (P-46 a P-49)</t>
  </si>
  <si>
    <t>Luminária viária 4.1 (P-10 a P-15)</t>
  </si>
  <si>
    <t>Luminária viária 4.2 (P-16 a P-21)</t>
  </si>
  <si>
    <t>Luminária viária 4.3 (P-22 a P-26)</t>
  </si>
  <si>
    <t>Luminária viária 4.4 (P-27 a P-30)</t>
  </si>
  <si>
    <t>Luminária viária 5.1 (P-51)</t>
  </si>
  <si>
    <t>QDG1</t>
  </si>
  <si>
    <t>QDG2</t>
  </si>
  <si>
    <t>QDG3</t>
  </si>
  <si>
    <t>QDG4</t>
  </si>
  <si>
    <t>QDG5</t>
  </si>
  <si>
    <t>QDG6</t>
  </si>
  <si>
    <t xml:space="preserve">QDG7 </t>
  </si>
  <si>
    <t>QDG8</t>
  </si>
  <si>
    <t>QDG9</t>
  </si>
  <si>
    <t>Super poste SP 01</t>
  </si>
  <si>
    <t>Super poste SP 02</t>
  </si>
  <si>
    <t xml:space="preserve">Super poste SP 03 </t>
  </si>
  <si>
    <t xml:space="preserve">Super poste SP 04 </t>
  </si>
  <si>
    <t>Super poste SP 05</t>
  </si>
  <si>
    <t>Super poste SP 06</t>
  </si>
  <si>
    <t>Super poste SP 07</t>
  </si>
  <si>
    <t>Super poste SP 08</t>
  </si>
  <si>
    <t>Super poste SP 09</t>
  </si>
  <si>
    <t>Super poste SP 10</t>
  </si>
  <si>
    <t>Super poste SP 11</t>
  </si>
  <si>
    <t>Super poste SP 12</t>
  </si>
  <si>
    <t>Super poste SP 13</t>
  </si>
  <si>
    <t>Super poste SP 14</t>
  </si>
  <si>
    <t>Super poste SP 15</t>
  </si>
  <si>
    <t>Super poste SP 16</t>
  </si>
  <si>
    <t>Super poste SP 17</t>
  </si>
  <si>
    <t>Super poste SP 18</t>
  </si>
  <si>
    <t>Super poste SP 19</t>
  </si>
  <si>
    <t>Super poste SP 20</t>
  </si>
  <si>
    <t>Super poste SP 21</t>
  </si>
  <si>
    <t>Super poste SP 22</t>
  </si>
  <si>
    <t>Super poste SP 23</t>
  </si>
  <si>
    <t>Super poste SP 24</t>
  </si>
  <si>
    <t>Super poste SP 25</t>
  </si>
  <si>
    <t>Super poste SP 26</t>
  </si>
  <si>
    <t>Super poste SP 27</t>
  </si>
  <si>
    <t>Super poste SP 28</t>
  </si>
  <si>
    <t>Super poste SP 29</t>
  </si>
  <si>
    <t>Super poste SP 30</t>
  </si>
  <si>
    <t>Super poste SP 31</t>
  </si>
  <si>
    <t>Super poste SP 32</t>
  </si>
  <si>
    <t>Super poste SP 33</t>
  </si>
  <si>
    <t>Super poste SP 34</t>
  </si>
  <si>
    <t>Super poste SP 35</t>
  </si>
  <si>
    <t>Super poste SP 36</t>
  </si>
  <si>
    <t>Super poste SP 37</t>
  </si>
  <si>
    <t>Super poste SP 38</t>
  </si>
  <si>
    <t>Super poste SP 39</t>
  </si>
  <si>
    <t>Super poste SP 40</t>
  </si>
  <si>
    <t>Super poste SP 41</t>
  </si>
  <si>
    <t>Super poste SP 42</t>
  </si>
  <si>
    <t>Super poste SP 43</t>
  </si>
  <si>
    <t>Proporção por item</t>
  </si>
  <si>
    <t>6.1</t>
  </si>
  <si>
    <t>6.2</t>
  </si>
  <si>
    <t>6.3</t>
  </si>
  <si>
    <t>6.4</t>
  </si>
  <si>
    <t>6.5</t>
  </si>
  <si>
    <t>6.6</t>
  </si>
  <si>
    <t>6.7</t>
  </si>
  <si>
    <t>8.4</t>
  </si>
  <si>
    <t>8.5</t>
  </si>
  <si>
    <t>TOTAL</t>
  </si>
  <si>
    <t>Preço Total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</si>
  <si>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</si>
  <si>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</si>
  <si>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</si>
  <si>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</si>
  <si>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</si>
  <si>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</si>
  <si>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</si>
  <si>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</si>
  <si>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</si>
  <si>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</si>
  <si>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</si>
  <si>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</si>
  <si>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</si>
  <si>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</si>
  <si>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</si>
  <si>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4.1.16</t>
  </si>
  <si>
    <t>4.1.17</t>
  </si>
  <si>
    <t>4.1.18</t>
  </si>
  <si>
    <t>4.1.19</t>
  </si>
  <si>
    <t>4.1.20</t>
  </si>
  <si>
    <t>4.1.21</t>
  </si>
  <si>
    <t>4.1.22</t>
  </si>
  <si>
    <t>4.1.23</t>
  </si>
  <si>
    <t>4.1.24</t>
  </si>
  <si>
    <t>4.1.25</t>
  </si>
  <si>
    <t>4.1.26</t>
  </si>
  <si>
    <t>4.1.27</t>
  </si>
  <si>
    <t>4.1.28</t>
  </si>
  <si>
    <t>4.1.29</t>
  </si>
  <si>
    <t>4.1.30</t>
  </si>
  <si>
    <t>4.1.31</t>
  </si>
  <si>
    <t>4.1.32</t>
  </si>
  <si>
    <t>4.1.33</t>
  </si>
  <si>
    <t>4.1.34</t>
  </si>
  <si>
    <t>4.1.35</t>
  </si>
  <si>
    <t>4.1.36</t>
  </si>
  <si>
    <t>4.1.37</t>
  </si>
  <si>
    <t>4.1.38</t>
  </si>
  <si>
    <t>4.1.39</t>
  </si>
  <si>
    <t>4.1.40</t>
  </si>
  <si>
    <t>4.1.41</t>
  </si>
  <si>
    <t>4.1.42</t>
  </si>
  <si>
    <t>4.1.43</t>
  </si>
  <si>
    <t>4.1.44</t>
  </si>
  <si>
    <t>4.1.45</t>
  </si>
  <si>
    <t>4.1.46</t>
  </si>
  <si>
    <t>4.1.47</t>
  </si>
  <si>
    <t>4.1.48</t>
  </si>
  <si>
    <t>4.1.49</t>
  </si>
  <si>
    <t>4.1.50</t>
  </si>
  <si>
    <t>4.1.51</t>
  </si>
  <si>
    <t>4.1.52</t>
  </si>
  <si>
    <t>4.1.53</t>
  </si>
  <si>
    <t>4.1.54</t>
  </si>
  <si>
    <t>4.1.55</t>
  </si>
  <si>
    <t>4.1.56</t>
  </si>
  <si>
    <t>4.1.57</t>
  </si>
  <si>
    <t>4.1.58</t>
  </si>
  <si>
    <t>4.1.59</t>
  </si>
  <si>
    <t>4.1.60</t>
  </si>
  <si>
    <t>CABEAMENTO DE DISTRIBUIÇÃO SUBTERRÂNEO</t>
  </si>
  <si>
    <t>CABEAMENTO DE DISTRIBUIÇÃO AÉREO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</si>
</sst>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0.0000%"/>
    <numFmt numFmtId="165" formatCode="0.00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ource Sans Pro Light"/>
      <family val="2"/>
    </font>
    <font>
      <sz val="10"/>
      <color theme="1"/>
      <name val="Source Sans Pro Light"/>
      <family val="2"/>
    </font>
    <font>
      <b/>
      <sz val="11"/>
      <color theme="1"/>
      <name val="Source Sans Pro Light"/>
      <family val="2"/>
    </font>
    <font>
      <b/>
      <sz val="14"/>
      <color theme="0"/>
      <name val="Source Sans Pro Light"/>
      <family val="2"/>
    </font>
    <font>
      <b/>
      <sz val="14"/>
      <color theme="1"/>
      <name val="Source Sans Pro Light"/>
      <family val="2"/>
    </font>
    <font>
      <b/>
      <sz val="14"/>
      <name val="Source Sans Pro Light"/>
      <family val="2"/>
    </font>
    <font>
      <b/>
      <sz val="14"/>
      <color theme="9"/>
      <name val="Source Sans Pro Light"/>
      <family val="2"/>
    </font>
    <font>
      <b/>
      <sz val="14"/>
      <color theme="5"/>
      <name val="Source Sans Pro Light"/>
      <family val="2"/>
    </font>
    <font>
      <b/>
      <sz val="14"/>
      <color theme="9" tint="-0.249977111117893"/>
      <name val="Source Sans Pro Light"/>
      <family val="2"/>
    </font>
    <font>
      <sz val="14"/>
      <color theme="1"/>
      <name val="Source Sans Pro Light"/>
      <family val="2"/>
    </font>
    <font>
      <sz val="14"/>
      <color theme="4"/>
      <name val="Source Sans Pro Light"/>
      <family val="2"/>
    </font>
    <font>
      <b/>
      <sz val="14"/>
      <color theme="4"/>
      <name val="Source Sans Pro Light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 wrapText="1"/>
    </xf>
    <xf numFmtId="2" fontId="6" fillId="5" borderId="2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4" fontId="6" fillId="5" borderId="4" xfId="1" applyNumberFormat="1" applyFont="1" applyFill="1" applyBorder="1" applyAlignment="1">
      <alignment horizontal="center" vertical="center"/>
    </xf>
    <xf numFmtId="164" fontId="12" fillId="0" borderId="4" xfId="2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/>
    </xf>
    <xf numFmtId="0" fontId="11" fillId="0" borderId="4" xfId="1" applyFont="1" applyBorder="1" applyAlignment="1">
      <alignment horizontal="center" vertical="center"/>
    </xf>
    <xf numFmtId="44" fontId="11" fillId="4" borderId="4" xfId="1" applyNumberFormat="1" applyFont="1" applyFill="1" applyBorder="1" applyAlignment="1" applyProtection="1">
      <alignment horizontal="center" vertical="center"/>
      <protection locked="0"/>
    </xf>
    <xf numFmtId="44" fontId="11" fillId="5" borderId="4" xfId="3" applyFont="1" applyFill="1" applyBorder="1" applyAlignment="1">
      <alignment horizontal="center" vertical="center"/>
    </xf>
    <xf numFmtId="165" fontId="11" fillId="0" borderId="4" xfId="2" applyNumberFormat="1" applyFont="1" applyFill="1" applyBorder="1" applyAlignment="1" applyProtection="1">
      <alignment vertical="center"/>
    </xf>
    <xf numFmtId="164" fontId="11" fillId="0" borderId="4" xfId="2" applyNumberFormat="1" applyFont="1" applyFill="1" applyBorder="1" applyAlignment="1" applyProtection="1">
      <alignment horizontal="center" vertical="center"/>
    </xf>
    <xf numFmtId="9" fontId="3" fillId="0" borderId="0" xfId="1" applyNumberFormat="1" applyFont="1" applyAlignment="1">
      <alignment vertical="center"/>
    </xf>
    <xf numFmtId="0" fontId="11" fillId="0" borderId="4" xfId="1" applyFont="1" applyBorder="1" applyAlignment="1">
      <alignment vertical="center" wrapText="1"/>
    </xf>
    <xf numFmtId="44" fontId="11" fillId="5" borderId="4" xfId="1" applyNumberFormat="1" applyFont="1" applyFill="1" applyBorder="1" applyAlignment="1">
      <alignment horizontal="center" vertical="center"/>
    </xf>
    <xf numFmtId="44" fontId="4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44" fontId="6" fillId="3" borderId="1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44" fontId="11" fillId="0" borderId="0" xfId="1" applyNumberFormat="1" applyFont="1" applyAlignment="1">
      <alignment vertical="center"/>
    </xf>
    <xf numFmtId="44" fontId="6" fillId="0" borderId="0" xfId="3" applyFont="1" applyBorder="1" applyAlignment="1" applyProtection="1">
      <alignment vertical="center"/>
    </xf>
    <xf numFmtId="0" fontId="6" fillId="0" borderId="0" xfId="1" applyFont="1"/>
    <xf numFmtId="0" fontId="6" fillId="4" borderId="0" xfId="1" applyFont="1" applyFill="1"/>
    <xf numFmtId="165" fontId="11" fillId="0" borderId="0" xfId="2" applyNumberFormat="1" applyFont="1" applyAlignment="1" applyProtection="1">
      <alignment vertical="center"/>
    </xf>
    <xf numFmtId="44" fontId="3" fillId="0" borderId="0" xfId="1" applyNumberFormat="1" applyFont="1" applyAlignment="1">
      <alignment vertical="center"/>
    </xf>
    <xf numFmtId="164" fontId="13" fillId="0" borderId="4" xfId="2" applyNumberFormat="1" applyFont="1" applyFill="1" applyBorder="1" applyAlignment="1">
      <alignment horizontal="center" vertical="center"/>
    </xf>
    <xf numFmtId="0" fontId="6" fillId="0" borderId="0" xfId="1" applyFont="1" applyFill="1"/>
    <xf numFmtId="0" fontId="11" fillId="0" borderId="6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vertical="center" wrapText="1"/>
    </xf>
    <xf numFmtId="0" fontId="11" fillId="0" borderId="14" xfId="1" applyFont="1" applyBorder="1" applyAlignment="1">
      <alignment horizontal="center" vertical="center"/>
    </xf>
    <xf numFmtId="44" fontId="11" fillId="5" borderId="14" xfId="1" applyNumberFormat="1" applyFont="1" applyFill="1" applyBorder="1" applyAlignment="1">
      <alignment horizontal="center" vertical="center"/>
    </xf>
    <xf numFmtId="165" fontId="11" fillId="0" borderId="14" xfId="2" applyNumberFormat="1" applyFont="1" applyFill="1" applyBorder="1" applyAlignment="1" applyProtection="1">
      <alignment vertical="center"/>
    </xf>
    <xf numFmtId="164" fontId="11" fillId="0" borderId="14" xfId="2" applyNumberFormat="1" applyFont="1" applyFill="1" applyBorder="1" applyAlignment="1" applyProtection="1">
      <alignment horizontal="center" vertical="center"/>
    </xf>
    <xf numFmtId="164" fontId="12" fillId="0" borderId="14" xfId="2" applyNumberFormat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center" vertical="center"/>
    </xf>
    <xf numFmtId="44" fontId="11" fillId="5" borderId="2" xfId="1" applyNumberFormat="1" applyFont="1" applyFill="1" applyBorder="1" applyAlignment="1">
      <alignment horizontal="center" vertical="center"/>
    </xf>
    <xf numFmtId="165" fontId="11" fillId="0" borderId="2" xfId="2" applyNumberFormat="1" applyFont="1" applyFill="1" applyBorder="1" applyAlignment="1" applyProtection="1">
      <alignment vertical="center"/>
    </xf>
    <xf numFmtId="164" fontId="11" fillId="0" borderId="2" xfId="2" applyNumberFormat="1" applyFont="1" applyFill="1" applyBorder="1" applyAlignment="1" applyProtection="1">
      <alignment horizontal="center" vertical="center"/>
    </xf>
    <xf numFmtId="164" fontId="12" fillId="0" borderId="2" xfId="2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left" vertical="center"/>
    </xf>
    <xf numFmtId="44" fontId="11" fillId="5" borderId="14" xfId="3" applyFont="1" applyFill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2" fontId="6" fillId="0" borderId="17" xfId="1" applyNumberFormat="1" applyFont="1" applyBorder="1" applyAlignment="1">
      <alignment horizontal="center" vertical="center" wrapText="1"/>
    </xf>
    <xf numFmtId="2" fontId="6" fillId="5" borderId="17" xfId="1" applyNumberFormat="1" applyFont="1" applyFill="1" applyBorder="1" applyAlignment="1">
      <alignment horizontal="center" vertical="center" wrapText="1"/>
    </xf>
    <xf numFmtId="2" fontId="6" fillId="0" borderId="18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/>
    </xf>
    <xf numFmtId="44" fontId="11" fillId="5" borderId="2" xfId="3" applyFont="1" applyFill="1" applyBorder="1" applyAlignment="1">
      <alignment horizontal="center" vertical="center"/>
    </xf>
    <xf numFmtId="0" fontId="6" fillId="7" borderId="4" xfId="1" applyFont="1" applyFill="1" applyBorder="1" applyAlignment="1">
      <alignment horizontal="center" vertical="center"/>
    </xf>
    <xf numFmtId="0" fontId="6" fillId="7" borderId="4" xfId="1" applyFont="1" applyFill="1" applyBorder="1" applyAlignment="1">
      <alignment vertical="center" wrapText="1"/>
    </xf>
    <xf numFmtId="44" fontId="6" fillId="7" borderId="4" xfId="1" applyNumberFormat="1" applyFont="1" applyFill="1" applyBorder="1" applyAlignment="1">
      <alignment horizontal="center" vertical="center"/>
    </xf>
    <xf numFmtId="165" fontId="6" fillId="7" borderId="4" xfId="2" applyNumberFormat="1" applyFont="1" applyFill="1" applyBorder="1" applyAlignment="1" applyProtection="1">
      <alignment vertical="center"/>
    </xf>
    <xf numFmtId="164" fontId="6" fillId="7" borderId="4" xfId="2" applyNumberFormat="1" applyFont="1" applyFill="1" applyBorder="1" applyAlignment="1" applyProtection="1">
      <alignment horizontal="center" vertical="center"/>
    </xf>
    <xf numFmtId="164" fontId="13" fillId="7" borderId="4" xfId="2" applyNumberFormat="1" applyFont="1" applyFill="1" applyBorder="1" applyAlignment="1">
      <alignment horizontal="center" vertical="center"/>
    </xf>
    <xf numFmtId="44" fontId="6" fillId="7" borderId="4" xfId="4" applyFont="1" applyFill="1" applyBorder="1" applyAlignment="1">
      <alignment horizontal="center" vertical="center"/>
    </xf>
    <xf numFmtId="0" fontId="6" fillId="7" borderId="19" xfId="1" applyFont="1" applyFill="1" applyBorder="1" applyAlignment="1">
      <alignment vertical="center"/>
    </xf>
    <xf numFmtId="44" fontId="11" fillId="4" borderId="2" xfId="4" applyNumberFormat="1" applyFont="1" applyFill="1" applyBorder="1" applyAlignment="1" applyProtection="1">
      <alignment horizontal="center" vertical="center"/>
      <protection locked="0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</cellXfs>
  <cellStyles count="5">
    <cellStyle name="Moeda" xfId="4" builtinId="4"/>
    <cellStyle name="Moeda 2" xfId="3"/>
    <cellStyle name="Normal" xfId="0" builtinId="0"/>
    <cellStyle name="Normal 3" xfId="1"/>
    <cellStyle name="Porcentagem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/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P72"/>
  <sheetViews>
    <sheetView showGridLines="0" tabSelected="1" view="pageBreakPreview" topLeftCell="A2" zoomScale="70" zoomScaleNormal="100" zoomScaleSheetLayoutView="70" workbookViewId="0">
      <selection activeCell="F6" sqref="F6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80.7109375" style="2" customWidth="1"/>
    <col min="4" max="4" width="10" style="1" bestFit="1" customWidth="1"/>
    <col min="5" max="5" width="9.28515625" style="1" bestFit="1" customWidth="1"/>
    <col min="6" max="6" width="22.42578125" style="1" bestFit="1" customWidth="1"/>
    <col min="7" max="7" width="24" style="1" bestFit="1" customWidth="1"/>
    <col min="8" max="11" width="18.7109375" style="1" customWidth="1"/>
    <col min="12" max="12" width="15.42578125" style="1" customWidth="1"/>
    <col min="13" max="13" width="17.7109375" style="1" bestFit="1" customWidth="1"/>
    <col min="14" max="14" width="15.85546875" style="1" bestFit="1" customWidth="1"/>
    <col min="15" max="16384" width="9.140625" style="1"/>
  </cols>
  <sheetData>
    <row r="1" spans="2:16" ht="14.25" thickBot="1" x14ac:dyDescent="0.3"/>
    <row r="2" spans="2:16" ht="56.25" customHeight="1" thickBot="1" x14ac:dyDescent="0.3">
      <c r="B2" s="72" t="s">
        <v>44</v>
      </c>
      <c r="C2" s="73"/>
      <c r="D2" s="73"/>
      <c r="E2" s="73"/>
      <c r="F2" s="73"/>
      <c r="G2" s="73"/>
      <c r="H2" s="73"/>
      <c r="I2" s="73"/>
      <c r="J2" s="73"/>
      <c r="K2" s="73"/>
      <c r="L2" s="74"/>
    </row>
    <row r="3" spans="2:16" s="7" customFormat="1" ht="75" x14ac:dyDescent="0.25">
      <c r="B3" s="56" t="s">
        <v>39</v>
      </c>
      <c r="C3" s="57" t="s">
        <v>40</v>
      </c>
      <c r="D3" s="57" t="s">
        <v>41</v>
      </c>
      <c r="E3" s="58" t="s">
        <v>43</v>
      </c>
      <c r="F3" s="58" t="s">
        <v>50</v>
      </c>
      <c r="G3" s="59" t="s">
        <v>42</v>
      </c>
      <c r="H3" s="58" t="s">
        <v>51</v>
      </c>
      <c r="I3" s="58" t="s">
        <v>52</v>
      </c>
      <c r="J3" s="58" t="s">
        <v>53</v>
      </c>
      <c r="K3" s="58" t="s">
        <v>54</v>
      </c>
      <c r="L3" s="60" t="s">
        <v>38</v>
      </c>
    </row>
    <row r="4" spans="2:16" s="12" customFormat="1" ht="20.100000000000001" customHeight="1" x14ac:dyDescent="0.25">
      <c r="B4" s="63">
        <v>1</v>
      </c>
      <c r="C4" s="64" t="s">
        <v>0</v>
      </c>
      <c r="D4" s="63"/>
      <c r="E4" s="63"/>
      <c r="F4" s="63"/>
      <c r="G4" s="65">
        <f>SUM(G5:G14)</f>
        <v>0</v>
      </c>
      <c r="H4" s="66" t="e">
        <f>SUM(H5:H14)</f>
        <v>#DIV/0!</v>
      </c>
      <c r="I4" s="67">
        <f>J4*(1-$P$5)</f>
        <v>3.1033589470387216E-2</v>
      </c>
      <c r="J4" s="68">
        <v>3.6510105259279078E-2</v>
      </c>
      <c r="K4" s="67">
        <f t="shared" ref="K4:K63" si="0">J4*(1+$P$5)</f>
        <v>4.1986621048170934E-2</v>
      </c>
      <c r="L4" s="63" t="e">
        <f>IF(AND(H4&gt;=I4,H4&lt;=K4),"OK","Ajustar")</f>
        <v>#DIV/0!</v>
      </c>
    </row>
    <row r="5" spans="2:16" ht="18.75" x14ac:dyDescent="0.25">
      <c r="B5" s="45" t="s">
        <v>1</v>
      </c>
      <c r="C5" s="61" t="s">
        <v>56</v>
      </c>
      <c r="D5" s="47" t="s">
        <v>41</v>
      </c>
      <c r="E5" s="47">
        <v>1</v>
      </c>
      <c r="F5" s="71">
        <v>0</v>
      </c>
      <c r="G5" s="62">
        <f>F5*E5</f>
        <v>0</v>
      </c>
      <c r="H5" s="49" t="e">
        <f>G5/$G$64</f>
        <v>#DIV/0!</v>
      </c>
      <c r="I5" s="50">
        <f t="shared" ref="I5:I63" si="1">J5*(1-$P$5)</f>
        <v>1.4503987837891861E-2</v>
      </c>
      <c r="J5" s="51">
        <v>1.7063515103402191E-2</v>
      </c>
      <c r="K5" s="50">
        <f t="shared" si="0"/>
        <v>1.9623042368912519E-2</v>
      </c>
      <c r="L5" s="52" t="e">
        <f t="shared" ref="L5:L63" si="2">IF(AND(H5&gt;=I5,H5&lt;=K5),"OK","Ajustar")</f>
        <v>#DIV/0!</v>
      </c>
      <c r="P5" s="20">
        <v>0.15</v>
      </c>
    </row>
    <row r="6" spans="2:16" ht="18.75" x14ac:dyDescent="0.25">
      <c r="B6" s="13" t="s">
        <v>2</v>
      </c>
      <c r="C6" s="14" t="s">
        <v>57</v>
      </c>
      <c r="D6" s="15" t="s">
        <v>41</v>
      </c>
      <c r="E6" s="15">
        <v>1</v>
      </c>
      <c r="F6" s="71">
        <v>0</v>
      </c>
      <c r="G6" s="17">
        <f>F6*E6</f>
        <v>0</v>
      </c>
      <c r="H6" s="18" t="e">
        <f t="shared" ref="H6:H63" si="3">G6/$G$64</f>
        <v>#DIV/0!</v>
      </c>
      <c r="I6" s="19">
        <f t="shared" si="1"/>
        <v>3.6931747079248615E-3</v>
      </c>
      <c r="J6" s="11">
        <v>4.3449114210880723E-3</v>
      </c>
      <c r="K6" s="19">
        <f t="shared" si="0"/>
        <v>4.9966481342512831E-3</v>
      </c>
      <c r="L6" s="36" t="e">
        <f t="shared" si="2"/>
        <v>#DIV/0!</v>
      </c>
    </row>
    <row r="7" spans="2:16" ht="18.75" x14ac:dyDescent="0.25">
      <c r="B7" s="13" t="s">
        <v>3</v>
      </c>
      <c r="C7" s="14" t="s">
        <v>58</v>
      </c>
      <c r="D7" s="15" t="s">
        <v>41</v>
      </c>
      <c r="E7" s="15">
        <v>1</v>
      </c>
      <c r="F7" s="71">
        <v>0</v>
      </c>
      <c r="G7" s="17">
        <f t="shared" ref="G7:G13" si="4">F7*E7</f>
        <v>0</v>
      </c>
      <c r="H7" s="18" t="e">
        <f>G7/$G$64</f>
        <v>#DIV/0!</v>
      </c>
      <c r="I7" s="19">
        <f t="shared" si="1"/>
        <v>2.0553028255962812E-3</v>
      </c>
      <c r="J7" s="11">
        <v>2.4180033242309192E-3</v>
      </c>
      <c r="K7" s="19">
        <f t="shared" si="0"/>
        <v>2.7807038228655568E-3</v>
      </c>
      <c r="L7" s="36" t="e">
        <f t="shared" si="2"/>
        <v>#DIV/0!</v>
      </c>
    </row>
    <row r="8" spans="2:16" ht="18.75" x14ac:dyDescent="0.25">
      <c r="B8" s="13" t="s">
        <v>4</v>
      </c>
      <c r="C8" s="14" t="s">
        <v>59</v>
      </c>
      <c r="D8" s="15" t="s">
        <v>41</v>
      </c>
      <c r="E8" s="15">
        <v>1</v>
      </c>
      <c r="F8" s="71">
        <v>0</v>
      </c>
      <c r="G8" s="17">
        <f t="shared" si="4"/>
        <v>0</v>
      </c>
      <c r="H8" s="18" t="e">
        <f t="shared" si="3"/>
        <v>#DIV/0!</v>
      </c>
      <c r="I8" s="19">
        <f t="shared" si="1"/>
        <v>2.5182796231708305E-4</v>
      </c>
      <c r="J8" s="11">
        <v>2.9626819096127417E-4</v>
      </c>
      <c r="K8" s="19">
        <f t="shared" si="0"/>
        <v>3.4070841960546529E-4</v>
      </c>
      <c r="L8" s="36" t="e">
        <f t="shared" si="2"/>
        <v>#DIV/0!</v>
      </c>
    </row>
    <row r="9" spans="2:16" ht="18.75" x14ac:dyDescent="0.25">
      <c r="B9" s="13" t="s">
        <v>5</v>
      </c>
      <c r="C9" s="14" t="s">
        <v>60</v>
      </c>
      <c r="D9" s="15" t="s">
        <v>41</v>
      </c>
      <c r="E9" s="15">
        <v>1</v>
      </c>
      <c r="F9" s="71">
        <v>0</v>
      </c>
      <c r="G9" s="17">
        <f t="shared" si="4"/>
        <v>0</v>
      </c>
      <c r="H9" s="18" t="e">
        <f>G9/$G$64</f>
        <v>#DIV/0!</v>
      </c>
      <c r="I9" s="19">
        <f t="shared" si="1"/>
        <v>1.8574512317236984E-3</v>
      </c>
      <c r="J9" s="11">
        <v>2.185236743204351E-3</v>
      </c>
      <c r="K9" s="19">
        <f t="shared" si="0"/>
        <v>2.5130222546850037E-3</v>
      </c>
      <c r="L9" s="36" t="e">
        <f t="shared" si="2"/>
        <v>#DIV/0!</v>
      </c>
    </row>
    <row r="10" spans="2:16" ht="18.75" x14ac:dyDescent="0.25">
      <c r="B10" s="13" t="s">
        <v>6</v>
      </c>
      <c r="C10" s="14" t="s">
        <v>61</v>
      </c>
      <c r="D10" s="15" t="s">
        <v>41</v>
      </c>
      <c r="E10" s="15">
        <v>1</v>
      </c>
      <c r="F10" s="71">
        <v>0</v>
      </c>
      <c r="G10" s="17">
        <f t="shared" si="4"/>
        <v>0</v>
      </c>
      <c r="H10" s="18" t="e">
        <f t="shared" si="3"/>
        <v>#DIV/0!</v>
      </c>
      <c r="I10" s="19">
        <f t="shared" si="1"/>
        <v>2.0345202220687939E-4</v>
      </c>
      <c r="J10" s="11">
        <v>2.3935532024338751E-4</v>
      </c>
      <c r="K10" s="19">
        <f t="shared" si="0"/>
        <v>2.7525861827989561E-4</v>
      </c>
      <c r="L10" s="36" t="e">
        <f t="shared" si="2"/>
        <v>#DIV/0!</v>
      </c>
    </row>
    <row r="11" spans="2:16" ht="18.75" x14ac:dyDescent="0.25">
      <c r="B11" s="13" t="s">
        <v>7</v>
      </c>
      <c r="C11" s="14" t="s">
        <v>62</v>
      </c>
      <c r="D11" s="15" t="s">
        <v>41</v>
      </c>
      <c r="E11" s="15">
        <v>1</v>
      </c>
      <c r="F11" s="71">
        <v>0</v>
      </c>
      <c r="G11" s="17">
        <f t="shared" si="4"/>
        <v>0</v>
      </c>
      <c r="H11" s="18" t="e">
        <f t="shared" si="3"/>
        <v>#DIV/0!</v>
      </c>
      <c r="I11" s="19">
        <f t="shared" si="1"/>
        <v>5.2512362910351893E-3</v>
      </c>
      <c r="J11" s="11">
        <v>6.1779250482766933E-3</v>
      </c>
      <c r="K11" s="19">
        <f t="shared" si="0"/>
        <v>7.1046138055181965E-3</v>
      </c>
      <c r="L11" s="36" t="e">
        <f t="shared" si="2"/>
        <v>#DIV/0!</v>
      </c>
    </row>
    <row r="12" spans="2:16" ht="18.75" x14ac:dyDescent="0.25">
      <c r="B12" s="13" t="s">
        <v>8</v>
      </c>
      <c r="C12" s="14" t="s">
        <v>63</v>
      </c>
      <c r="D12" s="15" t="s">
        <v>41</v>
      </c>
      <c r="E12" s="15">
        <v>1</v>
      </c>
      <c r="F12" s="71">
        <v>0</v>
      </c>
      <c r="G12" s="17">
        <f t="shared" si="4"/>
        <v>0</v>
      </c>
      <c r="H12" s="18" t="e">
        <f t="shared" si="3"/>
        <v>#DIV/0!</v>
      </c>
      <c r="I12" s="19">
        <f t="shared" si="1"/>
        <v>4.4249223913640963E-4</v>
      </c>
      <c r="J12" s="11">
        <v>5.2057910486636425E-4</v>
      </c>
      <c r="K12" s="19">
        <f t="shared" si="0"/>
        <v>5.9866597059631888E-4</v>
      </c>
      <c r="L12" s="36" t="e">
        <f t="shared" si="2"/>
        <v>#DIV/0!</v>
      </c>
    </row>
    <row r="13" spans="2:16" ht="18.75" x14ac:dyDescent="0.25">
      <c r="B13" s="13" t="s">
        <v>9</v>
      </c>
      <c r="C13" s="14" t="s">
        <v>64</v>
      </c>
      <c r="D13" s="15" t="s">
        <v>41</v>
      </c>
      <c r="E13" s="15">
        <v>1</v>
      </c>
      <c r="F13" s="71">
        <v>0</v>
      </c>
      <c r="G13" s="17">
        <f t="shared" si="4"/>
        <v>0</v>
      </c>
      <c r="H13" s="18" t="e">
        <f t="shared" si="3"/>
        <v>#DIV/0!</v>
      </c>
      <c r="I13" s="19">
        <f t="shared" si="1"/>
        <v>2.5553545191584199E-3</v>
      </c>
      <c r="J13" s="11">
        <v>3.0062994343040238E-3</v>
      </c>
      <c r="K13" s="19">
        <f t="shared" si="0"/>
        <v>3.4572443494496272E-3</v>
      </c>
      <c r="L13" s="36" t="e">
        <f t="shared" si="2"/>
        <v>#DIV/0!</v>
      </c>
    </row>
    <row r="14" spans="2:16" ht="18.75" x14ac:dyDescent="0.25">
      <c r="B14" s="37" t="s">
        <v>55</v>
      </c>
      <c r="C14" s="54" t="s">
        <v>65</v>
      </c>
      <c r="D14" s="39" t="s">
        <v>41</v>
      </c>
      <c r="E14" s="39">
        <v>1</v>
      </c>
      <c r="F14" s="71">
        <v>0</v>
      </c>
      <c r="G14" s="55">
        <f>F14*E14</f>
        <v>0</v>
      </c>
      <c r="H14" s="41" t="e">
        <f t="shared" si="3"/>
        <v>#DIV/0!</v>
      </c>
      <c r="I14" s="42">
        <f t="shared" si="1"/>
        <v>2.1930983339653049E-4</v>
      </c>
      <c r="J14" s="43">
        <v>2.580115687018006E-4</v>
      </c>
      <c r="K14" s="42">
        <f t="shared" si="0"/>
        <v>2.9671330400707065E-4</v>
      </c>
      <c r="L14" s="44" t="e">
        <f t="shared" si="2"/>
        <v>#DIV/0!</v>
      </c>
    </row>
    <row r="15" spans="2:16" s="12" customFormat="1" ht="20.100000000000001" customHeight="1" x14ac:dyDescent="0.25">
      <c r="B15" s="63">
        <v>2</v>
      </c>
      <c r="C15" s="64" t="s">
        <v>66</v>
      </c>
      <c r="D15" s="63"/>
      <c r="E15" s="63"/>
      <c r="F15" s="69"/>
      <c r="G15" s="65">
        <f>SUM(G16:G19)</f>
        <v>0</v>
      </c>
      <c r="H15" s="66" t="e">
        <f>SUM(H16:H19)</f>
        <v>#DIV/0!</v>
      </c>
      <c r="I15" s="67">
        <f t="shared" si="1"/>
        <v>5.8918429831883529E-2</v>
      </c>
      <c r="J15" s="68">
        <v>6.9315799802215916E-2</v>
      </c>
      <c r="K15" s="67">
        <f t="shared" si="0"/>
        <v>7.9713169772548303E-2</v>
      </c>
      <c r="L15" s="63" t="e">
        <f t="shared" si="2"/>
        <v>#DIV/0!</v>
      </c>
    </row>
    <row r="16" spans="2:16" ht="18.75" x14ac:dyDescent="0.25">
      <c r="B16" s="45" t="s">
        <v>10</v>
      </c>
      <c r="C16" s="46" t="s">
        <v>36</v>
      </c>
      <c r="D16" s="47" t="s">
        <v>41</v>
      </c>
      <c r="E16" s="47">
        <v>1</v>
      </c>
      <c r="F16" s="71">
        <v>0</v>
      </c>
      <c r="G16" s="48">
        <f>F16*E16</f>
        <v>0</v>
      </c>
      <c r="H16" s="49" t="e">
        <f t="shared" si="3"/>
        <v>#DIV/0!</v>
      </c>
      <c r="I16" s="50">
        <f t="shared" si="1"/>
        <v>3.2262270186439657E-4</v>
      </c>
      <c r="J16" s="51">
        <v>3.7955611984046657E-4</v>
      </c>
      <c r="K16" s="50">
        <f t="shared" si="0"/>
        <v>4.3648953781653651E-4</v>
      </c>
      <c r="L16" s="52" t="e">
        <f t="shared" si="2"/>
        <v>#DIV/0!</v>
      </c>
    </row>
    <row r="17" spans="2:14" ht="18.75" x14ac:dyDescent="0.25">
      <c r="B17" s="13" t="s">
        <v>11</v>
      </c>
      <c r="C17" s="21" t="s">
        <v>35</v>
      </c>
      <c r="D17" s="15" t="s">
        <v>41</v>
      </c>
      <c r="E17" s="15">
        <v>1</v>
      </c>
      <c r="F17" s="71">
        <v>0</v>
      </c>
      <c r="G17" s="22">
        <f t="shared" ref="G17:G18" si="5">F17*E17</f>
        <v>0</v>
      </c>
      <c r="H17" s="18" t="e">
        <f t="shared" si="3"/>
        <v>#DIV/0!</v>
      </c>
      <c r="I17" s="19">
        <f t="shared" si="1"/>
        <v>7.3719263054060642E-3</v>
      </c>
      <c r="J17" s="11">
        <v>8.6728544769483114E-3</v>
      </c>
      <c r="K17" s="19">
        <f t="shared" si="0"/>
        <v>9.9737826484905569E-3</v>
      </c>
      <c r="L17" s="36" t="e">
        <f t="shared" si="2"/>
        <v>#DIV/0!</v>
      </c>
    </row>
    <row r="18" spans="2:14" ht="18.75" x14ac:dyDescent="0.25">
      <c r="B18" s="13" t="s">
        <v>12</v>
      </c>
      <c r="C18" s="21" t="s">
        <v>67</v>
      </c>
      <c r="D18" s="15" t="s">
        <v>41</v>
      </c>
      <c r="E18" s="15">
        <v>1</v>
      </c>
      <c r="F18" s="71">
        <v>0</v>
      </c>
      <c r="G18" s="22">
        <f t="shared" si="5"/>
        <v>0</v>
      </c>
      <c r="H18" s="18" t="e">
        <f t="shared" si="3"/>
        <v>#DIV/0!</v>
      </c>
      <c r="I18" s="19">
        <f t="shared" si="1"/>
        <v>4.9545291671982641E-2</v>
      </c>
      <c r="J18" s="11">
        <v>5.8288578437626637E-2</v>
      </c>
      <c r="K18" s="19">
        <f t="shared" si="0"/>
        <v>6.7031865203270632E-2</v>
      </c>
      <c r="L18" s="36" t="e">
        <f t="shared" si="2"/>
        <v>#DIV/0!</v>
      </c>
    </row>
    <row r="19" spans="2:14" ht="18.75" x14ac:dyDescent="0.25">
      <c r="B19" s="37" t="s">
        <v>13</v>
      </c>
      <c r="C19" s="38" t="s">
        <v>37</v>
      </c>
      <c r="D19" s="39" t="s">
        <v>41</v>
      </c>
      <c r="E19" s="39">
        <v>1</v>
      </c>
      <c r="F19" s="71">
        <v>0</v>
      </c>
      <c r="G19" s="40">
        <f>F19*E19</f>
        <v>0</v>
      </c>
      <c r="H19" s="41" t="e">
        <f t="shared" si="3"/>
        <v>#DIV/0!</v>
      </c>
      <c r="I19" s="42">
        <f t="shared" si="1"/>
        <v>1.6785891526304251E-3</v>
      </c>
      <c r="J19" s="43">
        <v>1.9748107678005003E-3</v>
      </c>
      <c r="K19" s="42">
        <f t="shared" si="0"/>
        <v>2.271032382970575E-3</v>
      </c>
      <c r="L19" s="44" t="e">
        <f t="shared" si="2"/>
        <v>#DIV/0!</v>
      </c>
    </row>
    <row r="20" spans="2:14" s="12" customFormat="1" ht="20.100000000000001" customHeight="1" x14ac:dyDescent="0.25">
      <c r="B20" s="63">
        <v>3</v>
      </c>
      <c r="C20" s="64" t="s">
        <v>68</v>
      </c>
      <c r="D20" s="63"/>
      <c r="E20" s="63"/>
      <c r="F20" s="69"/>
      <c r="G20" s="65">
        <f>SUM(G21:G24)</f>
        <v>0</v>
      </c>
      <c r="H20" s="66" t="e">
        <f>SUM(H21:H24)</f>
        <v>#DIV/0!</v>
      </c>
      <c r="I20" s="67">
        <f t="shared" si="1"/>
        <v>3.146102810673073E-2</v>
      </c>
      <c r="J20" s="68">
        <v>3.7012974243212628E-2</v>
      </c>
      <c r="K20" s="67">
        <f t="shared" si="0"/>
        <v>4.2564920379694518E-2</v>
      </c>
      <c r="L20" s="63" t="e">
        <f t="shared" si="2"/>
        <v>#DIV/0!</v>
      </c>
      <c r="N20" s="23"/>
    </row>
    <row r="21" spans="2:14" ht="37.5" x14ac:dyDescent="0.25">
      <c r="B21" s="45" t="s">
        <v>14</v>
      </c>
      <c r="C21" s="46" t="s">
        <v>70</v>
      </c>
      <c r="D21" s="47" t="s">
        <v>41</v>
      </c>
      <c r="E21" s="47">
        <v>64</v>
      </c>
      <c r="F21" s="71">
        <v>0</v>
      </c>
      <c r="G21" s="48">
        <f>F21*E21</f>
        <v>0</v>
      </c>
      <c r="H21" s="49" t="e">
        <f t="shared" si="3"/>
        <v>#DIV/0!</v>
      </c>
      <c r="I21" s="50">
        <f t="shared" si="1"/>
        <v>4.2119599271414074E-3</v>
      </c>
      <c r="J21" s="51">
        <v>4.9552469731075381E-3</v>
      </c>
      <c r="K21" s="50">
        <f t="shared" si="0"/>
        <v>5.6985340190736688E-3</v>
      </c>
      <c r="L21" s="52" t="e">
        <f t="shared" si="2"/>
        <v>#DIV/0!</v>
      </c>
    </row>
    <row r="22" spans="2:14" ht="37.5" x14ac:dyDescent="0.25">
      <c r="B22" s="13" t="s">
        <v>15</v>
      </c>
      <c r="C22" s="21" t="s">
        <v>71</v>
      </c>
      <c r="D22" s="15" t="s">
        <v>41</v>
      </c>
      <c r="E22" s="15">
        <v>9</v>
      </c>
      <c r="F22" s="71">
        <v>0</v>
      </c>
      <c r="G22" s="22">
        <f>F22*E22</f>
        <v>0</v>
      </c>
      <c r="H22" s="18" t="e">
        <f t="shared" si="3"/>
        <v>#DIV/0!</v>
      </c>
      <c r="I22" s="19">
        <f t="shared" si="1"/>
        <v>1.0988084473067315E-3</v>
      </c>
      <c r="J22" s="11">
        <v>1.2927158203608607E-3</v>
      </c>
      <c r="K22" s="19">
        <f t="shared" si="0"/>
        <v>1.4866231934149896E-3</v>
      </c>
      <c r="L22" s="36" t="e">
        <f t="shared" si="2"/>
        <v>#DIV/0!</v>
      </c>
    </row>
    <row r="23" spans="2:14" ht="18.75" x14ac:dyDescent="0.25">
      <c r="B23" s="13" t="s">
        <v>16</v>
      </c>
      <c r="C23" s="21" t="s">
        <v>72</v>
      </c>
      <c r="D23" s="15" t="s">
        <v>41</v>
      </c>
      <c r="E23" s="15">
        <v>73</v>
      </c>
      <c r="F23" s="71">
        <v>0</v>
      </c>
      <c r="G23" s="22">
        <f>F23*E23</f>
        <v>0</v>
      </c>
      <c r="H23" s="18" t="e">
        <f t="shared" si="3"/>
        <v>#DIV/0!</v>
      </c>
      <c r="I23" s="19">
        <f t="shared" si="1"/>
        <v>9.3460652784065189E-3</v>
      </c>
      <c r="J23" s="11">
        <v>1.0995370915772375E-2</v>
      </c>
      <c r="K23" s="19">
        <f t="shared" si="0"/>
        <v>1.264467655313823E-2</v>
      </c>
      <c r="L23" s="36" t="e">
        <f t="shared" si="2"/>
        <v>#DIV/0!</v>
      </c>
    </row>
    <row r="24" spans="2:14" ht="18.75" x14ac:dyDescent="0.25">
      <c r="B24" s="37" t="s">
        <v>17</v>
      </c>
      <c r="C24" s="38" t="s">
        <v>73</v>
      </c>
      <c r="D24" s="39" t="s">
        <v>41</v>
      </c>
      <c r="E24" s="39">
        <v>26</v>
      </c>
      <c r="F24" s="71">
        <v>0</v>
      </c>
      <c r="G24" s="40">
        <f>F24*E24</f>
        <v>0</v>
      </c>
      <c r="H24" s="41" t="e">
        <f t="shared" si="3"/>
        <v>#DIV/0!</v>
      </c>
      <c r="I24" s="42">
        <f t="shared" si="1"/>
        <v>1.6804194453876077E-2</v>
      </c>
      <c r="J24" s="43">
        <v>1.9769640533971854E-2</v>
      </c>
      <c r="K24" s="42">
        <f t="shared" si="0"/>
        <v>2.2735086614067632E-2</v>
      </c>
      <c r="L24" s="44" t="e">
        <f t="shared" si="2"/>
        <v>#DIV/0!</v>
      </c>
    </row>
    <row r="25" spans="2:14" s="12" customFormat="1" ht="20.100000000000001" customHeight="1" x14ac:dyDescent="0.25">
      <c r="B25" s="63">
        <v>4</v>
      </c>
      <c r="C25" s="64" t="s">
        <v>69</v>
      </c>
      <c r="D25" s="70"/>
      <c r="E25" s="63"/>
      <c r="F25" s="69"/>
      <c r="G25" s="65">
        <f>SUM(G26:G28)</f>
        <v>0</v>
      </c>
      <c r="H25" s="66" t="e">
        <f>SUM(H26:H28)</f>
        <v>#DIV/0!</v>
      </c>
      <c r="I25" s="67">
        <f t="shared" si="1"/>
        <v>0.16437739443573793</v>
      </c>
      <c r="J25" s="68">
        <v>0.19338516992439755</v>
      </c>
      <c r="K25" s="67">
        <f t="shared" si="0"/>
        <v>0.22239294541305718</v>
      </c>
      <c r="L25" s="63" t="e">
        <f t="shared" si="2"/>
        <v>#DIV/0!</v>
      </c>
    </row>
    <row r="26" spans="2:14" ht="18.75" x14ac:dyDescent="0.25">
      <c r="B26" s="45" t="s">
        <v>18</v>
      </c>
      <c r="C26" s="46" t="s">
        <v>249</v>
      </c>
      <c r="D26" s="47" t="s">
        <v>41</v>
      </c>
      <c r="E26" s="47">
        <v>1</v>
      </c>
      <c r="F26" s="71">
        <v>0</v>
      </c>
      <c r="G26" s="48">
        <f>F26*E26</f>
        <v>0</v>
      </c>
      <c r="H26" s="49" t="e">
        <f t="shared" si="3"/>
        <v>#DIV/0!</v>
      </c>
      <c r="I26" s="50">
        <f t="shared" si="1"/>
        <v>0.14704075240868814</v>
      </c>
      <c r="J26" s="51">
        <v>0.17298912048080958</v>
      </c>
      <c r="K26" s="50">
        <f t="shared" si="0"/>
        <v>0.198937488552931</v>
      </c>
      <c r="L26" s="52" t="e">
        <f t="shared" si="2"/>
        <v>#DIV/0!</v>
      </c>
    </row>
    <row r="27" spans="2:14" ht="18.75" x14ac:dyDescent="0.25">
      <c r="B27" s="13" t="s">
        <v>19</v>
      </c>
      <c r="C27" s="21" t="s">
        <v>101</v>
      </c>
      <c r="D27" s="15" t="s">
        <v>41</v>
      </c>
      <c r="E27" s="15">
        <v>1</v>
      </c>
      <c r="F27" s="71">
        <v>0</v>
      </c>
      <c r="G27" s="22">
        <f t="shared" ref="G27:G28" si="6">F27*E27</f>
        <v>0</v>
      </c>
      <c r="H27" s="18" t="e">
        <f t="shared" si="3"/>
        <v>#DIV/0!</v>
      </c>
      <c r="I27" s="19">
        <f t="shared" si="1"/>
        <v>7.7786074168354966E-3</v>
      </c>
      <c r="J27" s="11">
        <v>9.1513028433358786E-3</v>
      </c>
      <c r="K27" s="19">
        <f t="shared" si="0"/>
        <v>1.0523998269836259E-2</v>
      </c>
      <c r="L27" s="36" t="e">
        <f t="shared" si="2"/>
        <v>#DIV/0!</v>
      </c>
    </row>
    <row r="28" spans="2:14" ht="18.75" x14ac:dyDescent="0.25">
      <c r="B28" s="37" t="s">
        <v>20</v>
      </c>
      <c r="C28" s="46" t="s">
        <v>250</v>
      </c>
      <c r="D28" s="39" t="s">
        <v>41</v>
      </c>
      <c r="E28" s="53">
        <f>92-31</f>
        <v>61</v>
      </c>
      <c r="F28" s="71">
        <v>0</v>
      </c>
      <c r="G28" s="40">
        <f t="shared" si="6"/>
        <v>0</v>
      </c>
      <c r="H28" s="41" t="e">
        <f t="shared" si="3"/>
        <v>#DIV/0!</v>
      </c>
      <c r="I28" s="42">
        <f t="shared" si="1"/>
        <v>9.5580346102142905E-3</v>
      </c>
      <c r="J28" s="43">
        <v>1.1244746600252107E-2</v>
      </c>
      <c r="K28" s="42">
        <f t="shared" si="0"/>
        <v>1.2931458590289921E-2</v>
      </c>
      <c r="L28" s="44" t="e">
        <f t="shared" si="2"/>
        <v>#DIV/0!</v>
      </c>
    </row>
    <row r="29" spans="2:14" s="12" customFormat="1" ht="19.5" customHeight="1" x14ac:dyDescent="0.25">
      <c r="B29" s="63">
        <v>5</v>
      </c>
      <c r="C29" s="64" t="s">
        <v>74</v>
      </c>
      <c r="D29" s="63"/>
      <c r="E29" s="63"/>
      <c r="F29" s="69"/>
      <c r="G29" s="65">
        <f>SUM(G30:G42)</f>
        <v>0</v>
      </c>
      <c r="H29" s="66" t="e">
        <f>SUM(H30:H42)</f>
        <v>#DIV/0!</v>
      </c>
      <c r="I29" s="67">
        <f t="shared" si="1"/>
        <v>4.2125427697858972E-2</v>
      </c>
      <c r="J29" s="68">
        <v>4.95593267033635E-2</v>
      </c>
      <c r="K29" s="67">
        <f t="shared" si="0"/>
        <v>5.6993225708868021E-2</v>
      </c>
      <c r="L29" s="63" t="e">
        <f t="shared" si="2"/>
        <v>#DIV/0!</v>
      </c>
    </row>
    <row r="30" spans="2:14" ht="75" x14ac:dyDescent="0.25">
      <c r="B30" s="45" t="s">
        <v>21</v>
      </c>
      <c r="C30" s="46" t="s">
        <v>102</v>
      </c>
      <c r="D30" s="47" t="s">
        <v>41</v>
      </c>
      <c r="E30" s="47">
        <v>37</v>
      </c>
      <c r="F30" s="71">
        <v>0</v>
      </c>
      <c r="G30" s="48">
        <f>F30*E30</f>
        <v>0</v>
      </c>
      <c r="H30" s="49" t="e">
        <f t="shared" si="3"/>
        <v>#DIV/0!</v>
      </c>
      <c r="I30" s="50">
        <f t="shared" si="1"/>
        <v>2.5113025745165638E-2</v>
      </c>
      <c r="J30" s="51">
        <v>2.9544736170783105E-2</v>
      </c>
      <c r="K30" s="50">
        <f t="shared" si="0"/>
        <v>3.3976446596400568E-2</v>
      </c>
      <c r="L30" s="52" t="e">
        <f t="shared" si="2"/>
        <v>#DIV/0!</v>
      </c>
    </row>
    <row r="31" spans="2:14" ht="93.75" x14ac:dyDescent="0.25">
      <c r="B31" s="13" t="s">
        <v>22</v>
      </c>
      <c r="C31" s="21" t="s">
        <v>103</v>
      </c>
      <c r="D31" s="15" t="s">
        <v>41</v>
      </c>
      <c r="E31" s="15">
        <v>3</v>
      </c>
      <c r="F31" s="71">
        <v>0</v>
      </c>
      <c r="G31" s="22">
        <f>F31*E31</f>
        <v>0</v>
      </c>
      <c r="H31" s="18" t="e">
        <f t="shared" si="3"/>
        <v>#DIV/0!</v>
      </c>
      <c r="I31" s="19">
        <f t="shared" si="1"/>
        <v>2.2992164825002812E-3</v>
      </c>
      <c r="J31" s="11">
        <v>2.7049605676473898E-3</v>
      </c>
      <c r="K31" s="19">
        <f t="shared" si="0"/>
        <v>3.1107046527944979E-3</v>
      </c>
      <c r="L31" s="36" t="e">
        <f t="shared" si="2"/>
        <v>#DIV/0!</v>
      </c>
    </row>
    <row r="32" spans="2:14" ht="93.75" x14ac:dyDescent="0.25">
      <c r="B32" s="13" t="s">
        <v>23</v>
      </c>
      <c r="C32" s="21" t="s">
        <v>104</v>
      </c>
      <c r="D32" s="15" t="s">
        <v>41</v>
      </c>
      <c r="E32" s="15">
        <v>2</v>
      </c>
      <c r="F32" s="71">
        <v>0</v>
      </c>
      <c r="G32" s="22">
        <f>F32*E32</f>
        <v>0</v>
      </c>
      <c r="H32" s="18" t="e">
        <f t="shared" si="3"/>
        <v>#DIV/0!</v>
      </c>
      <c r="I32" s="19">
        <f t="shared" si="1"/>
        <v>1.5426249955548337E-3</v>
      </c>
      <c r="J32" s="11">
        <v>1.8148529359468632E-3</v>
      </c>
      <c r="K32" s="19">
        <f t="shared" si="0"/>
        <v>2.0870808763388928E-3</v>
      </c>
      <c r="L32" s="36" t="e">
        <f t="shared" si="2"/>
        <v>#DIV/0!</v>
      </c>
    </row>
    <row r="33" spans="2:12" ht="93.75" x14ac:dyDescent="0.25">
      <c r="B33" s="13" t="s">
        <v>24</v>
      </c>
      <c r="C33" s="21" t="s">
        <v>105</v>
      </c>
      <c r="D33" s="15" t="s">
        <v>41</v>
      </c>
      <c r="E33" s="15">
        <v>1</v>
      </c>
      <c r="F33" s="71">
        <v>0</v>
      </c>
      <c r="G33" s="22">
        <f t="shared" ref="G33:G35" si="7">F33*E33</f>
        <v>0</v>
      </c>
      <c r="H33" s="18" t="e">
        <f t="shared" si="3"/>
        <v>#DIV/0!</v>
      </c>
      <c r="I33" s="19">
        <f t="shared" si="1"/>
        <v>7.0843438174318716E-4</v>
      </c>
      <c r="J33" s="11">
        <v>8.3345221381551427E-4</v>
      </c>
      <c r="K33" s="19">
        <f t="shared" si="0"/>
        <v>9.5847004588784138E-4</v>
      </c>
      <c r="L33" s="36" t="e">
        <f t="shared" si="2"/>
        <v>#DIV/0!</v>
      </c>
    </row>
    <row r="34" spans="2:12" ht="93.75" x14ac:dyDescent="0.25">
      <c r="B34" s="13" t="s">
        <v>25</v>
      </c>
      <c r="C34" s="21" t="s">
        <v>106</v>
      </c>
      <c r="D34" s="15" t="s">
        <v>41</v>
      </c>
      <c r="E34" s="15">
        <v>1</v>
      </c>
      <c r="F34" s="71">
        <v>0</v>
      </c>
      <c r="G34" s="22">
        <f t="shared" si="7"/>
        <v>0</v>
      </c>
      <c r="H34" s="18" t="e">
        <f t="shared" si="3"/>
        <v>#DIV/0!</v>
      </c>
      <c r="I34" s="19">
        <f t="shared" si="1"/>
        <v>1.2572891126860198E-3</v>
      </c>
      <c r="J34" s="11">
        <v>1.4791636619835527E-3</v>
      </c>
      <c r="K34" s="19">
        <f t="shared" si="0"/>
        <v>1.7010382112810855E-3</v>
      </c>
      <c r="L34" s="36" t="e">
        <f t="shared" si="2"/>
        <v>#DIV/0!</v>
      </c>
    </row>
    <row r="35" spans="2:12" ht="93.75" x14ac:dyDescent="0.25">
      <c r="B35" s="13" t="s">
        <v>26</v>
      </c>
      <c r="C35" s="21" t="s">
        <v>107</v>
      </c>
      <c r="D35" s="15" t="s">
        <v>41</v>
      </c>
      <c r="E35" s="15">
        <v>1</v>
      </c>
      <c r="F35" s="71">
        <v>0</v>
      </c>
      <c r="G35" s="22">
        <f t="shared" si="7"/>
        <v>0</v>
      </c>
      <c r="H35" s="18" t="e">
        <f t="shared" si="3"/>
        <v>#DIV/0!</v>
      </c>
      <c r="I35" s="19">
        <f t="shared" si="1"/>
        <v>1.3149541247475598E-3</v>
      </c>
      <c r="J35" s="11">
        <v>1.5470048526441882E-3</v>
      </c>
      <c r="K35" s="19">
        <f t="shared" si="0"/>
        <v>1.7790555805408162E-3</v>
      </c>
      <c r="L35" s="36" t="e">
        <f t="shared" si="2"/>
        <v>#DIV/0!</v>
      </c>
    </row>
    <row r="36" spans="2:12" ht="93.75" x14ac:dyDescent="0.25">
      <c r="B36" s="13" t="s">
        <v>27</v>
      </c>
      <c r="C36" s="21" t="s">
        <v>108</v>
      </c>
      <c r="D36" s="15" t="s">
        <v>41</v>
      </c>
      <c r="E36" s="15">
        <v>1</v>
      </c>
      <c r="F36" s="71">
        <v>0</v>
      </c>
      <c r="G36" s="22">
        <f>F36*E36</f>
        <v>0</v>
      </c>
      <c r="H36" s="18" t="e">
        <f t="shared" si="3"/>
        <v>#DIV/0!</v>
      </c>
      <c r="I36" s="19">
        <f t="shared" si="1"/>
        <v>1.4364920790199355E-3</v>
      </c>
      <c r="J36" s="11">
        <v>1.6899906811999241E-3</v>
      </c>
      <c r="K36" s="19">
        <f t="shared" si="0"/>
        <v>1.9434892833799125E-3</v>
      </c>
      <c r="L36" s="36" t="e">
        <f t="shared" si="2"/>
        <v>#DIV/0!</v>
      </c>
    </row>
    <row r="37" spans="2:12" ht="93.75" x14ac:dyDescent="0.25">
      <c r="B37" s="13" t="s">
        <v>28</v>
      </c>
      <c r="C37" s="21" t="s">
        <v>109</v>
      </c>
      <c r="D37" s="15" t="s">
        <v>49</v>
      </c>
      <c r="E37" s="15">
        <v>1</v>
      </c>
      <c r="F37" s="71">
        <v>0</v>
      </c>
      <c r="G37" s="22">
        <f>F37*E37</f>
        <v>0</v>
      </c>
      <c r="H37" s="18" t="e">
        <f t="shared" si="3"/>
        <v>#DIV/0!</v>
      </c>
      <c r="I37" s="19">
        <f t="shared" si="1"/>
        <v>1.3789680342303845E-3</v>
      </c>
      <c r="J37" s="11">
        <v>1.6223153343886878E-3</v>
      </c>
      <c r="K37" s="19">
        <f t="shared" si="0"/>
        <v>1.8656626345469908E-3</v>
      </c>
      <c r="L37" s="36" t="e">
        <f t="shared" si="2"/>
        <v>#DIV/0!</v>
      </c>
    </row>
    <row r="38" spans="2:12" ht="93.75" x14ac:dyDescent="0.25">
      <c r="B38" s="13" t="s">
        <v>75</v>
      </c>
      <c r="C38" s="21" t="s">
        <v>110</v>
      </c>
      <c r="D38" s="15" t="s">
        <v>41</v>
      </c>
      <c r="E38" s="15">
        <v>1</v>
      </c>
      <c r="F38" s="71">
        <v>0</v>
      </c>
      <c r="G38" s="22">
        <f>F38*E38</f>
        <v>0</v>
      </c>
      <c r="H38" s="18" t="e">
        <f t="shared" si="3"/>
        <v>#DIV/0!</v>
      </c>
      <c r="I38" s="19">
        <f t="shared" si="1"/>
        <v>1.4551695712857243E-3</v>
      </c>
      <c r="J38" s="11">
        <v>1.7119642015126168E-3</v>
      </c>
      <c r="K38" s="19">
        <f t="shared" si="0"/>
        <v>1.968758831739509E-3</v>
      </c>
      <c r="L38" s="36" t="e">
        <f t="shared" si="2"/>
        <v>#DIV/0!</v>
      </c>
    </row>
    <row r="39" spans="2:12" ht="93.75" x14ac:dyDescent="0.25">
      <c r="B39" s="13" t="s">
        <v>76</v>
      </c>
      <c r="C39" s="21" t="s">
        <v>111</v>
      </c>
      <c r="D39" s="15" t="s">
        <v>41</v>
      </c>
      <c r="E39" s="15">
        <v>1</v>
      </c>
      <c r="F39" s="71">
        <v>0</v>
      </c>
      <c r="G39" s="22">
        <f t="shared" ref="G39:G42" si="8">F39*E39</f>
        <v>0</v>
      </c>
      <c r="H39" s="18" t="e">
        <f t="shared" si="3"/>
        <v>#DIV/0!</v>
      </c>
      <c r="I39" s="19">
        <f t="shared" si="1"/>
        <v>1.4050228137302519E-3</v>
      </c>
      <c r="J39" s="11">
        <v>1.6529680161532375E-3</v>
      </c>
      <c r="K39" s="19">
        <f t="shared" si="0"/>
        <v>1.900913218576223E-3</v>
      </c>
      <c r="L39" s="36" t="e">
        <f t="shared" si="2"/>
        <v>#DIV/0!</v>
      </c>
    </row>
    <row r="40" spans="2:12" ht="93.75" x14ac:dyDescent="0.25">
      <c r="B40" s="13" t="s">
        <v>77</v>
      </c>
      <c r="C40" s="21" t="s">
        <v>112</v>
      </c>
      <c r="D40" s="15" t="s">
        <v>41</v>
      </c>
      <c r="E40" s="15">
        <v>1</v>
      </c>
      <c r="F40" s="71">
        <v>0</v>
      </c>
      <c r="G40" s="22">
        <f t="shared" si="8"/>
        <v>0</v>
      </c>
      <c r="H40" s="18" t="e">
        <f t="shared" si="3"/>
        <v>#DIV/0!</v>
      </c>
      <c r="I40" s="19">
        <f t="shared" si="1"/>
        <v>1.3623674597718972E-3</v>
      </c>
      <c r="J40" s="11">
        <v>1.6027852467904674E-3</v>
      </c>
      <c r="K40" s="19">
        <f t="shared" si="0"/>
        <v>1.8432030338090375E-3</v>
      </c>
      <c r="L40" s="36" t="e">
        <f t="shared" si="2"/>
        <v>#DIV/0!</v>
      </c>
    </row>
    <row r="41" spans="2:12" ht="93.75" x14ac:dyDescent="0.25">
      <c r="B41" s="13" t="s">
        <v>78</v>
      </c>
      <c r="C41" s="21" t="s">
        <v>113</v>
      </c>
      <c r="D41" s="15" t="s">
        <v>41</v>
      </c>
      <c r="E41" s="15">
        <v>1</v>
      </c>
      <c r="F41" s="71">
        <v>0</v>
      </c>
      <c r="G41" s="22">
        <f t="shared" si="8"/>
        <v>0</v>
      </c>
      <c r="H41" s="18" t="e">
        <f t="shared" si="3"/>
        <v>#DIV/0!</v>
      </c>
      <c r="I41" s="19">
        <f t="shared" si="1"/>
        <v>1.3363197286356294E-3</v>
      </c>
      <c r="J41" s="11">
        <v>1.5721408572183875E-3</v>
      </c>
      <c r="K41" s="19">
        <f t="shared" si="0"/>
        <v>1.8079619858011454E-3</v>
      </c>
      <c r="L41" s="36" t="e">
        <f t="shared" si="2"/>
        <v>#DIV/0!</v>
      </c>
    </row>
    <row r="42" spans="2:12" ht="93.75" x14ac:dyDescent="0.25">
      <c r="B42" s="37" t="s">
        <v>79</v>
      </c>
      <c r="C42" s="38" t="s">
        <v>114</v>
      </c>
      <c r="D42" s="39" t="s">
        <v>41</v>
      </c>
      <c r="E42" s="39">
        <v>1</v>
      </c>
      <c r="F42" s="71">
        <v>0</v>
      </c>
      <c r="G42" s="40">
        <f t="shared" si="8"/>
        <v>0</v>
      </c>
      <c r="H42" s="41" t="e">
        <f t="shared" si="3"/>
        <v>#DIV/0!</v>
      </c>
      <c r="I42" s="42">
        <f t="shared" si="1"/>
        <v>1.5155431687876196E-3</v>
      </c>
      <c r="J42" s="43">
        <v>1.7829919632795525E-3</v>
      </c>
      <c r="K42" s="42">
        <f t="shared" si="0"/>
        <v>2.050440757771485E-3</v>
      </c>
      <c r="L42" s="44" t="e">
        <f t="shared" si="2"/>
        <v>#DIV/0!</v>
      </c>
    </row>
    <row r="43" spans="2:12" s="12" customFormat="1" ht="20.100000000000001" customHeight="1" x14ac:dyDescent="0.25">
      <c r="B43" s="63">
        <v>6</v>
      </c>
      <c r="C43" s="64" t="s">
        <v>80</v>
      </c>
      <c r="D43" s="63"/>
      <c r="E43" s="63"/>
      <c r="F43" s="69"/>
      <c r="G43" s="65">
        <f>SUM(G44:G50)</f>
        <v>0</v>
      </c>
      <c r="H43" s="66" t="e">
        <f>SUM(H44:H50)</f>
        <v>#DIV/0!</v>
      </c>
      <c r="I43" s="67">
        <f t="shared" si="1"/>
        <v>0.39410790061180911</v>
      </c>
      <c r="J43" s="68">
        <v>0.46365635366095193</v>
      </c>
      <c r="K43" s="67">
        <f t="shared" si="0"/>
        <v>0.53320480671009463</v>
      </c>
      <c r="L43" s="63" t="e">
        <f t="shared" si="2"/>
        <v>#DIV/0!</v>
      </c>
    </row>
    <row r="44" spans="2:12" ht="75" x14ac:dyDescent="0.25">
      <c r="B44" s="45" t="s">
        <v>178</v>
      </c>
      <c r="C44" s="46" t="s">
        <v>81</v>
      </c>
      <c r="D44" s="47" t="s">
        <v>41</v>
      </c>
      <c r="E44" s="47">
        <v>26</v>
      </c>
      <c r="F44" s="71">
        <v>0</v>
      </c>
      <c r="G44" s="48">
        <f>F44*E44</f>
        <v>0</v>
      </c>
      <c r="H44" s="49" t="e">
        <f t="shared" si="3"/>
        <v>#DIV/0!</v>
      </c>
      <c r="I44" s="50">
        <f t="shared" si="1"/>
        <v>0.11026379139304038</v>
      </c>
      <c r="J44" s="51">
        <v>0.12972210752122398</v>
      </c>
      <c r="K44" s="50">
        <f t="shared" si="0"/>
        <v>0.14918042364940756</v>
      </c>
      <c r="L44" s="52" t="e">
        <f t="shared" si="2"/>
        <v>#DIV/0!</v>
      </c>
    </row>
    <row r="45" spans="2:12" ht="75" x14ac:dyDescent="0.25">
      <c r="B45" s="13" t="s">
        <v>179</v>
      </c>
      <c r="C45" s="21" t="s">
        <v>82</v>
      </c>
      <c r="D45" s="15" t="s">
        <v>41</v>
      </c>
      <c r="E45" s="15">
        <v>32</v>
      </c>
      <c r="F45" s="71">
        <v>0</v>
      </c>
      <c r="G45" s="22">
        <f>F45*E45</f>
        <v>0</v>
      </c>
      <c r="H45" s="18" t="e">
        <f t="shared" si="3"/>
        <v>#DIV/0!</v>
      </c>
      <c r="I45" s="19">
        <f t="shared" si="1"/>
        <v>1.7875777826352076E-2</v>
      </c>
      <c r="J45" s="11">
        <v>2.1030326854531853E-2</v>
      </c>
      <c r="K45" s="19">
        <f t="shared" si="0"/>
        <v>2.4184875882711631E-2</v>
      </c>
      <c r="L45" s="36" t="e">
        <f t="shared" si="2"/>
        <v>#DIV/0!</v>
      </c>
    </row>
    <row r="46" spans="2:12" ht="37.5" x14ac:dyDescent="0.25">
      <c r="B46" s="13" t="s">
        <v>180</v>
      </c>
      <c r="C46" s="21" t="s">
        <v>83</v>
      </c>
      <c r="D46" s="15" t="s">
        <v>41</v>
      </c>
      <c r="E46" s="15">
        <v>46</v>
      </c>
      <c r="F46" s="71">
        <v>0</v>
      </c>
      <c r="G46" s="22">
        <f t="shared" ref="G46" si="9">F46*E46</f>
        <v>0</v>
      </c>
      <c r="H46" s="18" t="e">
        <f t="shared" si="3"/>
        <v>#DIV/0!</v>
      </c>
      <c r="I46" s="19">
        <f t="shared" si="1"/>
        <v>8.9275362719441493E-3</v>
      </c>
      <c r="J46" s="11">
        <v>1.0502983849346057E-2</v>
      </c>
      <c r="K46" s="19">
        <f t="shared" si="0"/>
        <v>1.2078431426747966E-2</v>
      </c>
      <c r="L46" s="36" t="e">
        <f t="shared" si="2"/>
        <v>#DIV/0!</v>
      </c>
    </row>
    <row r="47" spans="2:12" ht="37.5" x14ac:dyDescent="0.25">
      <c r="B47" s="13" t="s">
        <v>181</v>
      </c>
      <c r="C47" s="21" t="s">
        <v>84</v>
      </c>
      <c r="D47" s="15" t="s">
        <v>41</v>
      </c>
      <c r="E47" s="15">
        <v>140</v>
      </c>
      <c r="F47" s="71">
        <v>0</v>
      </c>
      <c r="G47" s="22">
        <f>F47*E47</f>
        <v>0</v>
      </c>
      <c r="H47" s="18" t="e">
        <f t="shared" si="3"/>
        <v>#DIV/0!</v>
      </c>
      <c r="I47" s="19">
        <f t="shared" si="1"/>
        <v>7.8605916465288916E-2</v>
      </c>
      <c r="J47" s="11">
        <v>9.2477548782692848E-2</v>
      </c>
      <c r="K47" s="19">
        <f t="shared" si="0"/>
        <v>0.10634918110009677</v>
      </c>
      <c r="L47" s="36" t="e">
        <f t="shared" si="2"/>
        <v>#DIV/0!</v>
      </c>
    </row>
    <row r="48" spans="2:12" ht="37.5" x14ac:dyDescent="0.25">
      <c r="B48" s="45" t="s">
        <v>182</v>
      </c>
      <c r="C48" s="21" t="s">
        <v>85</v>
      </c>
      <c r="D48" s="15" t="s">
        <v>41</v>
      </c>
      <c r="E48" s="15">
        <v>192</v>
      </c>
      <c r="F48" s="71">
        <v>0</v>
      </c>
      <c r="G48" s="22">
        <f>F48*E48</f>
        <v>0</v>
      </c>
      <c r="H48" s="18" t="e">
        <f t="shared" si="3"/>
        <v>#DIV/0!</v>
      </c>
      <c r="I48" s="19">
        <f t="shared" si="1"/>
        <v>0.14499185377190515</v>
      </c>
      <c r="J48" s="11">
        <v>0.17057865149635901</v>
      </c>
      <c r="K48" s="19">
        <f t="shared" si="0"/>
        <v>0.19616544922081283</v>
      </c>
      <c r="L48" s="36" t="e">
        <f t="shared" si="2"/>
        <v>#DIV/0!</v>
      </c>
    </row>
    <row r="49" spans="2:13" ht="37.5" x14ac:dyDescent="0.25">
      <c r="B49" s="13" t="s">
        <v>183</v>
      </c>
      <c r="C49" s="21" t="s">
        <v>115</v>
      </c>
      <c r="D49" s="15" t="s">
        <v>41</v>
      </c>
      <c r="E49" s="15">
        <v>92</v>
      </c>
      <c r="F49" s="71">
        <v>0</v>
      </c>
      <c r="G49" s="22">
        <f>F49*E49</f>
        <v>0</v>
      </c>
      <c r="H49" s="18" t="e">
        <f t="shared" si="3"/>
        <v>#DIV/0!</v>
      </c>
      <c r="I49" s="19">
        <f t="shared" si="1"/>
        <v>1.8314709391332978E-2</v>
      </c>
      <c r="J49" s="11">
        <v>2.1546716930979974E-2</v>
      </c>
      <c r="K49" s="19">
        <f t="shared" si="0"/>
        <v>2.477872447062697E-2</v>
      </c>
      <c r="L49" s="36" t="e">
        <f t="shared" si="2"/>
        <v>#DIV/0!</v>
      </c>
    </row>
    <row r="50" spans="2:13" ht="37.5" x14ac:dyDescent="0.25">
      <c r="B50" s="13" t="s">
        <v>184</v>
      </c>
      <c r="C50" s="38" t="s">
        <v>86</v>
      </c>
      <c r="D50" s="39" t="s">
        <v>41</v>
      </c>
      <c r="E50" s="39">
        <v>176</v>
      </c>
      <c r="F50" s="71">
        <v>0</v>
      </c>
      <c r="G50" s="40">
        <f>F50*E50</f>
        <v>0</v>
      </c>
      <c r="H50" s="41" t="e">
        <f t="shared" si="3"/>
        <v>#DIV/0!</v>
      </c>
      <c r="I50" s="42">
        <f t="shared" si="1"/>
        <v>1.5128315491945526E-2</v>
      </c>
      <c r="J50" s="43">
        <v>1.7798018225818266E-2</v>
      </c>
      <c r="K50" s="42">
        <f t="shared" si="0"/>
        <v>2.0467720959691005E-2</v>
      </c>
      <c r="L50" s="44" t="e">
        <f t="shared" si="2"/>
        <v>#DIV/0!</v>
      </c>
    </row>
    <row r="51" spans="2:13" s="12" customFormat="1" ht="20.100000000000001" customHeight="1" x14ac:dyDescent="0.25">
      <c r="B51" s="63">
        <v>7</v>
      </c>
      <c r="C51" s="64" t="s">
        <v>87</v>
      </c>
      <c r="D51" s="63"/>
      <c r="E51" s="63"/>
      <c r="F51" s="69"/>
      <c r="G51" s="65">
        <f>SUM(G52:G54)</f>
        <v>0</v>
      </c>
      <c r="H51" s="66" t="e">
        <f>SUM(H52:H54)</f>
        <v>#DIV/0!</v>
      </c>
      <c r="I51" s="67">
        <f t="shared" si="1"/>
        <v>4.7632747548709095E-2</v>
      </c>
      <c r="J51" s="68">
        <v>5.6038526527893054E-2</v>
      </c>
      <c r="K51" s="67">
        <f t="shared" si="0"/>
        <v>6.4444305507077013E-2</v>
      </c>
      <c r="L51" s="63" t="e">
        <f t="shared" si="2"/>
        <v>#DIV/0!</v>
      </c>
    </row>
    <row r="52" spans="2:13" ht="37.5" x14ac:dyDescent="0.25">
      <c r="B52" s="45" t="s">
        <v>29</v>
      </c>
      <c r="C52" s="46" t="s">
        <v>88</v>
      </c>
      <c r="D52" s="47" t="s">
        <v>41</v>
      </c>
      <c r="E52" s="47">
        <v>26</v>
      </c>
      <c r="F52" s="71">
        <v>0</v>
      </c>
      <c r="G52" s="48">
        <f>F52*E52</f>
        <v>0</v>
      </c>
      <c r="H52" s="49" t="e">
        <f t="shared" si="3"/>
        <v>#DIV/0!</v>
      </c>
      <c r="I52" s="50">
        <f t="shared" si="1"/>
        <v>2.2707752707789068E-2</v>
      </c>
      <c r="J52" s="51">
        <v>2.6715003185634197E-2</v>
      </c>
      <c r="K52" s="50">
        <f t="shared" si="0"/>
        <v>3.0722253663479325E-2</v>
      </c>
      <c r="L52" s="52" t="e">
        <f t="shared" si="2"/>
        <v>#DIV/0!</v>
      </c>
    </row>
    <row r="53" spans="2:13" ht="37.5" x14ac:dyDescent="0.25">
      <c r="B53" s="13" t="s">
        <v>30</v>
      </c>
      <c r="C53" s="21" t="s">
        <v>89</v>
      </c>
      <c r="D53" s="15" t="s">
        <v>41</v>
      </c>
      <c r="E53" s="15">
        <v>1</v>
      </c>
      <c r="F53" s="71">
        <v>0</v>
      </c>
      <c r="G53" s="22">
        <f t="shared" ref="G53:G54" si="10">F53*E53</f>
        <v>0</v>
      </c>
      <c r="H53" s="18" t="e">
        <f t="shared" si="3"/>
        <v>#DIV/0!</v>
      </c>
      <c r="I53" s="19">
        <f t="shared" si="1"/>
        <v>2.3606429712693874E-2</v>
      </c>
      <c r="J53" s="11">
        <v>2.7772270250228086E-2</v>
      </c>
      <c r="K53" s="19">
        <f t="shared" si="0"/>
        <v>3.1938110787762299E-2</v>
      </c>
      <c r="L53" s="36" t="e">
        <f t="shared" si="2"/>
        <v>#DIV/0!</v>
      </c>
    </row>
    <row r="54" spans="2:13" ht="18.75" x14ac:dyDescent="0.25">
      <c r="B54" s="37" t="s">
        <v>31</v>
      </c>
      <c r="C54" s="38" t="s">
        <v>90</v>
      </c>
      <c r="D54" s="39" t="s">
        <v>41</v>
      </c>
      <c r="E54" s="39">
        <v>1</v>
      </c>
      <c r="F54" s="71">
        <v>0</v>
      </c>
      <c r="G54" s="40">
        <f t="shared" si="10"/>
        <v>0</v>
      </c>
      <c r="H54" s="41" t="e">
        <f t="shared" si="3"/>
        <v>#DIV/0!</v>
      </c>
      <c r="I54" s="42">
        <f t="shared" si="1"/>
        <v>1.3185651282261509E-3</v>
      </c>
      <c r="J54" s="43">
        <v>1.5512530920307659E-3</v>
      </c>
      <c r="K54" s="42">
        <f t="shared" si="0"/>
        <v>1.7839410558353806E-3</v>
      </c>
      <c r="L54" s="44" t="e">
        <f t="shared" si="2"/>
        <v>#DIV/0!</v>
      </c>
    </row>
    <row r="55" spans="2:13" s="12" customFormat="1" ht="20.100000000000001" customHeight="1" x14ac:dyDescent="0.25">
      <c r="B55" s="63">
        <v>8</v>
      </c>
      <c r="C55" s="64" t="s">
        <v>91</v>
      </c>
      <c r="D55" s="63"/>
      <c r="E55" s="63"/>
      <c r="F55" s="69"/>
      <c r="G55" s="65">
        <f>SUM(G56:G60)</f>
        <v>0</v>
      </c>
      <c r="H55" s="66" t="e">
        <f>SUM(H56:H60)</f>
        <v>#DIV/0!</v>
      </c>
      <c r="I55" s="67">
        <f t="shared" si="1"/>
        <v>1.4000594139794246E-2</v>
      </c>
      <c r="J55" s="68">
        <v>1.6471287223287348E-2</v>
      </c>
      <c r="K55" s="67">
        <f t="shared" si="0"/>
        <v>1.8941980306780449E-2</v>
      </c>
      <c r="L55" s="63" t="e">
        <f t="shared" si="2"/>
        <v>#DIV/0!</v>
      </c>
      <c r="M55" s="23"/>
    </row>
    <row r="56" spans="2:13" ht="18.75" x14ac:dyDescent="0.25">
      <c r="B56" s="45" t="s">
        <v>32</v>
      </c>
      <c r="C56" s="46" t="s">
        <v>92</v>
      </c>
      <c r="D56" s="47" t="s">
        <v>41</v>
      </c>
      <c r="E56" s="47">
        <v>3</v>
      </c>
      <c r="F56" s="71">
        <v>0</v>
      </c>
      <c r="G56" s="48">
        <f t="shared" ref="G56:G60" si="11">F56*E56</f>
        <v>0</v>
      </c>
      <c r="H56" s="49" t="e">
        <f t="shared" si="3"/>
        <v>#DIV/0!</v>
      </c>
      <c r="I56" s="50">
        <f t="shared" si="1"/>
        <v>5.9288419809877058E-3</v>
      </c>
      <c r="J56" s="51">
        <v>6.9751082129267125E-3</v>
      </c>
      <c r="K56" s="50">
        <f t="shared" si="0"/>
        <v>8.0213744448657184E-3</v>
      </c>
      <c r="L56" s="52" t="e">
        <f t="shared" si="2"/>
        <v>#DIV/0!</v>
      </c>
    </row>
    <row r="57" spans="2:13" ht="18.75" x14ac:dyDescent="0.25">
      <c r="B57" s="13" t="s">
        <v>33</v>
      </c>
      <c r="C57" s="21" t="s">
        <v>93</v>
      </c>
      <c r="D57" s="15" t="s">
        <v>41</v>
      </c>
      <c r="E57" s="15">
        <v>1</v>
      </c>
      <c r="F57" s="71">
        <v>0</v>
      </c>
      <c r="G57" s="22">
        <f t="shared" si="11"/>
        <v>0</v>
      </c>
      <c r="H57" s="18" t="e">
        <f t="shared" si="3"/>
        <v>#DIV/0!</v>
      </c>
      <c r="I57" s="19">
        <f t="shared" si="1"/>
        <v>2.5713880415664382E-3</v>
      </c>
      <c r="J57" s="11">
        <v>3.0251624018428685E-3</v>
      </c>
      <c r="K57" s="19">
        <f t="shared" si="0"/>
        <v>3.4789367621192984E-3</v>
      </c>
      <c r="L57" s="36" t="e">
        <f t="shared" si="2"/>
        <v>#DIV/0!</v>
      </c>
    </row>
    <row r="58" spans="2:13" ht="18.75" x14ac:dyDescent="0.25">
      <c r="B58" s="13" t="s">
        <v>34</v>
      </c>
      <c r="C58" s="21" t="s">
        <v>94</v>
      </c>
      <c r="D58" s="15" t="s">
        <v>41</v>
      </c>
      <c r="E58" s="15">
        <v>4</v>
      </c>
      <c r="F58" s="71">
        <v>0</v>
      </c>
      <c r="G58" s="22">
        <f t="shared" si="11"/>
        <v>0</v>
      </c>
      <c r="H58" s="18" t="e">
        <f t="shared" si="3"/>
        <v>#DIV/0!</v>
      </c>
      <c r="I58" s="19">
        <f t="shared" si="1"/>
        <v>3.4367864896393241E-3</v>
      </c>
      <c r="J58" s="11">
        <v>4.0432782231050873E-3</v>
      </c>
      <c r="K58" s="19">
        <f t="shared" si="0"/>
        <v>4.6497699565708501E-3</v>
      </c>
      <c r="L58" s="36" t="e">
        <f t="shared" si="2"/>
        <v>#DIV/0!</v>
      </c>
    </row>
    <row r="59" spans="2:13" ht="37.5" x14ac:dyDescent="0.25">
      <c r="B59" s="13" t="s">
        <v>185</v>
      </c>
      <c r="C59" s="21" t="s">
        <v>95</v>
      </c>
      <c r="D59" s="15" t="s">
        <v>41</v>
      </c>
      <c r="E59" s="15">
        <v>4</v>
      </c>
      <c r="F59" s="71">
        <v>0</v>
      </c>
      <c r="G59" s="22">
        <f t="shared" si="11"/>
        <v>0</v>
      </c>
      <c r="H59" s="18" t="e">
        <f t="shared" si="3"/>
        <v>#DIV/0!</v>
      </c>
      <c r="I59" s="19">
        <f t="shared" si="1"/>
        <v>1.2262555494227615E-3</v>
      </c>
      <c r="J59" s="11">
        <v>1.44265358755619E-3</v>
      </c>
      <c r="K59" s="19">
        <f t="shared" si="0"/>
        <v>1.6590516256896183E-3</v>
      </c>
      <c r="L59" s="36" t="e">
        <f t="shared" si="2"/>
        <v>#DIV/0!</v>
      </c>
    </row>
    <row r="60" spans="2:13" ht="18.75" x14ac:dyDescent="0.25">
      <c r="B60" s="37" t="s">
        <v>186</v>
      </c>
      <c r="C60" s="38" t="s">
        <v>96</v>
      </c>
      <c r="D60" s="39" t="s">
        <v>41</v>
      </c>
      <c r="E60" s="39">
        <v>4</v>
      </c>
      <c r="F60" s="71">
        <v>0</v>
      </c>
      <c r="G60" s="40">
        <f t="shared" si="11"/>
        <v>0</v>
      </c>
      <c r="H60" s="41" t="e">
        <f t="shared" si="3"/>
        <v>#DIV/0!</v>
      </c>
      <c r="I60" s="42">
        <f t="shared" si="1"/>
        <v>8.3732207817801641E-4</v>
      </c>
      <c r="J60" s="43">
        <v>9.8508479785648986E-4</v>
      </c>
      <c r="K60" s="42">
        <f t="shared" si="0"/>
        <v>1.1328475175349632E-3</v>
      </c>
      <c r="L60" s="44" t="e">
        <f t="shared" si="2"/>
        <v>#DIV/0!</v>
      </c>
    </row>
    <row r="61" spans="2:13" s="12" customFormat="1" ht="20.100000000000001" customHeight="1" x14ac:dyDescent="0.25">
      <c r="B61" s="63">
        <v>9</v>
      </c>
      <c r="C61" s="64" t="s">
        <v>97</v>
      </c>
      <c r="D61" s="63"/>
      <c r="E61" s="63"/>
      <c r="F61" s="69"/>
      <c r="G61" s="65">
        <f>SUM(G62:G63)</f>
        <v>0</v>
      </c>
      <c r="H61" s="66" t="e">
        <f>SUM(H62:H63)</f>
        <v>#DIV/0!</v>
      </c>
      <c r="I61" s="67">
        <f t="shared" si="1"/>
        <v>6.6342888157089122E-2</v>
      </c>
      <c r="J61" s="68">
        <v>7.8050456655398975E-2</v>
      </c>
      <c r="K61" s="67">
        <f t="shared" si="0"/>
        <v>8.9758025153708815E-2</v>
      </c>
      <c r="L61" s="63" t="e">
        <f t="shared" si="2"/>
        <v>#DIV/0!</v>
      </c>
    </row>
    <row r="62" spans="2:13" ht="75" x14ac:dyDescent="0.25">
      <c r="B62" s="45" t="s">
        <v>99</v>
      </c>
      <c r="C62" s="46" t="s">
        <v>116</v>
      </c>
      <c r="D62" s="47" t="s">
        <v>41</v>
      </c>
      <c r="E62" s="47">
        <v>1</v>
      </c>
      <c r="F62" s="71">
        <v>0</v>
      </c>
      <c r="G62" s="48">
        <f t="shared" ref="G62:G63" si="12">F62*E62</f>
        <v>0</v>
      </c>
      <c r="H62" s="49" t="e">
        <f t="shared" si="3"/>
        <v>#DIV/0!</v>
      </c>
      <c r="I62" s="50">
        <f t="shared" si="1"/>
        <v>6.0554570587413058E-2</v>
      </c>
      <c r="J62" s="51">
        <v>7.1240671279309484E-2</v>
      </c>
      <c r="K62" s="50">
        <f t="shared" si="0"/>
        <v>8.1926771971205903E-2</v>
      </c>
      <c r="L62" s="52" t="e">
        <f t="shared" si="2"/>
        <v>#DIV/0!</v>
      </c>
    </row>
    <row r="63" spans="2:13" ht="19.5" thickBot="1" x14ac:dyDescent="0.3">
      <c r="B63" s="13" t="s">
        <v>100</v>
      </c>
      <c r="C63" s="21" t="s">
        <v>98</v>
      </c>
      <c r="D63" s="15" t="s">
        <v>41</v>
      </c>
      <c r="E63" s="15">
        <v>1</v>
      </c>
      <c r="F63" s="71">
        <v>0</v>
      </c>
      <c r="G63" s="22">
        <f t="shared" si="12"/>
        <v>0</v>
      </c>
      <c r="H63" s="18" t="e">
        <f t="shared" si="3"/>
        <v>#DIV/0!</v>
      </c>
      <c r="I63" s="19">
        <f t="shared" si="1"/>
        <v>5.7883175696760644E-3</v>
      </c>
      <c r="J63" s="11">
        <v>6.8097853760894873E-3</v>
      </c>
      <c r="K63" s="19">
        <f t="shared" si="0"/>
        <v>7.8312531825029102E-3</v>
      </c>
      <c r="L63" s="36" t="e">
        <f t="shared" si="2"/>
        <v>#DIV/0!</v>
      </c>
    </row>
    <row r="64" spans="2:13" s="7" customFormat="1" ht="19.5" thickBot="1" x14ac:dyDescent="0.3">
      <c r="B64" s="24"/>
      <c r="C64" s="25"/>
      <c r="D64" s="24"/>
      <c r="E64" s="75" t="s">
        <v>45</v>
      </c>
      <c r="F64" s="76"/>
      <c r="G64" s="26">
        <f>G61+G55+G51+G43+G29+G25+G20+G15+G4</f>
        <v>0</v>
      </c>
      <c r="H64" s="11"/>
      <c r="I64" s="11"/>
      <c r="J64" s="34">
        <f>J61+J55+J51+J43+J29+J25+J20+J15+J4</f>
        <v>1</v>
      </c>
      <c r="K64" s="11"/>
      <c r="L64" s="27"/>
    </row>
    <row r="65" spans="2:12" ht="18.75" x14ac:dyDescent="0.25">
      <c r="B65" s="24"/>
      <c r="C65" s="25"/>
      <c r="D65" s="24"/>
      <c r="E65" s="24"/>
      <c r="F65" s="24"/>
      <c r="G65" s="28"/>
      <c r="H65" s="29"/>
      <c r="I65" s="24"/>
      <c r="J65" s="24"/>
      <c r="K65" s="24"/>
      <c r="L65" s="24"/>
    </row>
    <row r="66" spans="2:12" ht="18.75" x14ac:dyDescent="0.3">
      <c r="B66" s="24"/>
      <c r="C66" s="30" t="s">
        <v>46</v>
      </c>
      <c r="D66" s="24"/>
      <c r="E66" s="24"/>
      <c r="F66" s="24"/>
      <c r="G66" s="24"/>
      <c r="H66" s="24"/>
      <c r="I66" s="24"/>
      <c r="J66" s="24"/>
      <c r="K66" s="24"/>
      <c r="L66" s="24"/>
    </row>
    <row r="67" spans="2:12" ht="18.75" x14ac:dyDescent="0.3">
      <c r="B67" s="24"/>
      <c r="C67" s="31" t="s">
        <v>47</v>
      </c>
      <c r="D67" s="24"/>
      <c r="E67" s="24"/>
      <c r="F67" s="24"/>
      <c r="G67" s="24"/>
      <c r="H67" s="24"/>
      <c r="I67" s="32"/>
      <c r="J67" s="24"/>
      <c r="K67" s="32"/>
      <c r="L67" s="24"/>
    </row>
    <row r="68" spans="2:12" ht="18.75" x14ac:dyDescent="0.3">
      <c r="B68" s="24"/>
      <c r="C68" s="30" t="s">
        <v>48</v>
      </c>
      <c r="D68" s="24"/>
      <c r="E68" s="24"/>
      <c r="F68" s="24"/>
      <c r="G68" s="24"/>
      <c r="H68" s="24"/>
      <c r="I68" s="32"/>
      <c r="J68" s="24"/>
      <c r="K68" s="32"/>
      <c r="L68" s="24"/>
    </row>
    <row r="69" spans="2:12" x14ac:dyDescent="0.25">
      <c r="H69" s="33"/>
    </row>
    <row r="72" spans="2:12" x14ac:dyDescent="0.25">
      <c r="H72" s="33"/>
    </row>
  </sheetData>
  <sheetProtection selectLockedCells="1"/>
  <mergeCells count="2">
    <mergeCell ref="B2:L2"/>
    <mergeCell ref="E64:F64"/>
  </mergeCells>
  <phoneticPr fontId="14" type="noConversion"/>
  <pageMargins left="0.51181102362204722" right="0.51181102362204722" top="0.78740157480314965" bottom="0.78740157480314965" header="0.31496062992125984" footer="0.31496062992125984"/>
  <pageSetup paperSize="9" scale="55" orientation="landscape" horizontalDpi="0" verticalDpi="0" r:id="rId1"/>
  <rowBreaks count="1" manualBreakCount="1">
    <brk id="54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69"/>
  <sheetViews>
    <sheetView showGridLines="0" view="pageBreakPreview" zoomScale="70" zoomScaleNormal="100" zoomScaleSheetLayoutView="70" workbookViewId="0">
      <selection activeCell="F22" sqref="F22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53.7109375" style="2" bestFit="1" customWidth="1"/>
    <col min="4" max="4" width="10" style="1" bestFit="1" customWidth="1"/>
    <col min="5" max="5" width="9.28515625" style="1" bestFit="1" customWidth="1"/>
    <col min="6" max="7" width="22.42578125" style="1" bestFit="1" customWidth="1"/>
    <col min="8" max="8" width="18.7109375" style="1" customWidth="1"/>
    <col min="9" max="9" width="17.7109375" style="1" bestFit="1" customWidth="1"/>
    <col min="10" max="10" width="15.85546875" style="1" bestFit="1" customWidth="1"/>
    <col min="11" max="16384" width="9.140625" style="1"/>
  </cols>
  <sheetData>
    <row r="1" spans="2:12" ht="14.25" thickBot="1" x14ac:dyDescent="0.3"/>
    <row r="2" spans="2:12" ht="56.25" customHeight="1" thickBot="1" x14ac:dyDescent="0.3">
      <c r="B2" s="72" t="s">
        <v>44</v>
      </c>
      <c r="C2" s="73"/>
      <c r="D2" s="73"/>
      <c r="E2" s="73"/>
      <c r="F2" s="73"/>
      <c r="G2" s="73"/>
      <c r="H2" s="73"/>
    </row>
    <row r="3" spans="2:12" s="7" customFormat="1" ht="37.5" x14ac:dyDescent="0.25">
      <c r="B3" s="3" t="s">
        <v>39</v>
      </c>
      <c r="C3" s="4" t="s">
        <v>40</v>
      </c>
      <c r="D3" s="4" t="s">
        <v>41</v>
      </c>
      <c r="E3" s="5" t="s">
        <v>43</v>
      </c>
      <c r="F3" s="5" t="s">
        <v>50</v>
      </c>
      <c r="G3" s="6" t="s">
        <v>188</v>
      </c>
      <c r="H3" s="5" t="s">
        <v>177</v>
      </c>
    </row>
    <row r="4" spans="2:12" s="12" customFormat="1" ht="20.100000000000001" customHeight="1" x14ac:dyDescent="0.25">
      <c r="B4" s="8" t="s">
        <v>18</v>
      </c>
      <c r="C4" s="46" t="s">
        <v>249</v>
      </c>
      <c r="D4" s="9"/>
      <c r="E4" s="9"/>
      <c r="F4" s="9"/>
      <c r="G4" s="10">
        <f>SUM(G5:G64)</f>
        <v>0</v>
      </c>
      <c r="H4" s="34">
        <f>SUM(H5:H64)</f>
        <v>1.0000000000000002</v>
      </c>
    </row>
    <row r="5" spans="2:12" ht="18.75" x14ac:dyDescent="0.25">
      <c r="B5" s="13" t="s">
        <v>189</v>
      </c>
      <c r="C5" s="14" t="s">
        <v>117</v>
      </c>
      <c r="D5" s="15" t="s">
        <v>41</v>
      </c>
      <c r="E5" s="15">
        <v>1</v>
      </c>
      <c r="F5" s="16">
        <f>ROUND($G$65*H5,2)</f>
        <v>0</v>
      </c>
      <c r="G5" s="17">
        <f>F5*E5</f>
        <v>0</v>
      </c>
      <c r="H5" s="11">
        <v>1.0499122210574934E-2</v>
      </c>
      <c r="L5" s="20"/>
    </row>
    <row r="6" spans="2:12" ht="18.75" x14ac:dyDescent="0.25">
      <c r="B6" s="13" t="s">
        <v>190</v>
      </c>
      <c r="C6" s="14" t="s">
        <v>118</v>
      </c>
      <c r="D6" s="15" t="s">
        <v>41</v>
      </c>
      <c r="E6" s="15">
        <v>1</v>
      </c>
      <c r="F6" s="16">
        <f t="shared" ref="F6:F64" si="0">ROUND($G$65*H6,2)</f>
        <v>0</v>
      </c>
      <c r="G6" s="17">
        <f t="shared" ref="G6:G64" si="1">F6*E6</f>
        <v>0</v>
      </c>
      <c r="H6" s="11">
        <v>2.3658386906579502E-2</v>
      </c>
    </row>
    <row r="7" spans="2:12" ht="18.75" x14ac:dyDescent="0.25">
      <c r="B7" s="13" t="s">
        <v>191</v>
      </c>
      <c r="C7" s="14" t="s">
        <v>119</v>
      </c>
      <c r="D7" s="15" t="s">
        <v>41</v>
      </c>
      <c r="E7" s="15">
        <v>1</v>
      </c>
      <c r="F7" s="16">
        <f t="shared" si="0"/>
        <v>0</v>
      </c>
      <c r="G7" s="17">
        <f t="shared" si="1"/>
        <v>0</v>
      </c>
      <c r="H7" s="11">
        <v>3.0372297465765502E-2</v>
      </c>
    </row>
    <row r="8" spans="2:12" ht="18.75" x14ac:dyDescent="0.25">
      <c r="B8" s="13" t="s">
        <v>192</v>
      </c>
      <c r="C8" s="14" t="s">
        <v>120</v>
      </c>
      <c r="D8" s="15" t="s">
        <v>41</v>
      </c>
      <c r="E8" s="15">
        <v>1</v>
      </c>
      <c r="F8" s="16">
        <f t="shared" si="0"/>
        <v>0</v>
      </c>
      <c r="G8" s="17">
        <f t="shared" si="1"/>
        <v>0</v>
      </c>
      <c r="H8" s="11">
        <v>3.2386470633521305E-2</v>
      </c>
    </row>
    <row r="9" spans="2:12" ht="18.75" x14ac:dyDescent="0.25">
      <c r="B9" s="13" t="s">
        <v>193</v>
      </c>
      <c r="C9" s="14" t="s">
        <v>121</v>
      </c>
      <c r="D9" s="15" t="s">
        <v>41</v>
      </c>
      <c r="E9" s="15">
        <v>1</v>
      </c>
      <c r="F9" s="16">
        <f t="shared" si="0"/>
        <v>0</v>
      </c>
      <c r="G9" s="17">
        <f t="shared" si="1"/>
        <v>0</v>
      </c>
      <c r="H9" s="11">
        <v>3.1715079577602702E-2</v>
      </c>
    </row>
    <row r="10" spans="2:12" ht="18.75" x14ac:dyDescent="0.25">
      <c r="B10" s="13" t="s">
        <v>194</v>
      </c>
      <c r="C10" s="14" t="s">
        <v>122</v>
      </c>
      <c r="D10" s="15" t="s">
        <v>41</v>
      </c>
      <c r="E10" s="15">
        <v>1</v>
      </c>
      <c r="F10" s="16">
        <f t="shared" si="0"/>
        <v>0</v>
      </c>
      <c r="G10" s="17">
        <f t="shared" si="1"/>
        <v>0</v>
      </c>
      <c r="H10" s="11">
        <v>4.6485682807811908E-2</v>
      </c>
    </row>
    <row r="11" spans="2:12" ht="18.75" x14ac:dyDescent="0.25">
      <c r="B11" s="13" t="s">
        <v>195</v>
      </c>
      <c r="C11" s="14" t="s">
        <v>123</v>
      </c>
      <c r="D11" s="15" t="s">
        <v>41</v>
      </c>
      <c r="E11" s="15">
        <v>1</v>
      </c>
      <c r="F11" s="16">
        <f t="shared" si="0"/>
        <v>0</v>
      </c>
      <c r="G11" s="17">
        <f t="shared" si="1"/>
        <v>0</v>
      </c>
      <c r="H11" s="11">
        <v>5.3711284473488025E-2</v>
      </c>
    </row>
    <row r="12" spans="2:12" ht="18.75" x14ac:dyDescent="0.25">
      <c r="B12" s="13" t="s">
        <v>196</v>
      </c>
      <c r="C12" s="14" t="s">
        <v>124</v>
      </c>
      <c r="D12" s="15" t="s">
        <v>41</v>
      </c>
      <c r="E12" s="15">
        <v>1</v>
      </c>
      <c r="F12" s="16">
        <f t="shared" si="0"/>
        <v>0</v>
      </c>
      <c r="G12" s="17">
        <f t="shared" si="1"/>
        <v>0</v>
      </c>
      <c r="H12" s="11">
        <v>2.0813122733476609E-2</v>
      </c>
    </row>
    <row r="13" spans="2:12" ht="18.75" x14ac:dyDescent="0.25">
      <c r="B13" s="13" t="s">
        <v>197</v>
      </c>
      <c r="C13" s="14" t="s">
        <v>125</v>
      </c>
      <c r="D13" s="15" t="s">
        <v>41</v>
      </c>
      <c r="E13" s="15">
        <v>1</v>
      </c>
      <c r="F13" s="16">
        <f t="shared" si="0"/>
        <v>0</v>
      </c>
      <c r="G13" s="17">
        <f t="shared" si="1"/>
        <v>0</v>
      </c>
      <c r="H13" s="11">
        <v>2.0141731677558012E-3</v>
      </c>
    </row>
    <row r="14" spans="2:12" ht="18.75" x14ac:dyDescent="0.25">
      <c r="B14" s="13" t="s">
        <v>198</v>
      </c>
      <c r="C14" s="14" t="s">
        <v>126</v>
      </c>
      <c r="D14" s="15" t="s">
        <v>41</v>
      </c>
      <c r="E14" s="15">
        <v>1</v>
      </c>
      <c r="F14" s="16">
        <f t="shared" si="0"/>
        <v>0</v>
      </c>
      <c r="G14" s="17">
        <f t="shared" si="1"/>
        <v>0</v>
      </c>
      <c r="H14" s="11">
        <v>2.0141731677558012E-3</v>
      </c>
    </row>
    <row r="15" spans="2:12" s="12" customFormat="1" ht="20.100000000000001" customHeight="1" x14ac:dyDescent="0.25">
      <c r="B15" s="13" t="s">
        <v>199</v>
      </c>
      <c r="C15" s="14" t="s">
        <v>127</v>
      </c>
      <c r="D15" s="15" t="s">
        <v>41</v>
      </c>
      <c r="E15" s="15">
        <v>1</v>
      </c>
      <c r="F15" s="16">
        <f t="shared" si="0"/>
        <v>0</v>
      </c>
      <c r="G15" s="17">
        <f t="shared" si="1"/>
        <v>0</v>
      </c>
      <c r="H15" s="11">
        <v>2.0141731677558012E-3</v>
      </c>
    </row>
    <row r="16" spans="2:12" ht="18.75" x14ac:dyDescent="0.25">
      <c r="B16" s="13" t="s">
        <v>200</v>
      </c>
      <c r="C16" s="14" t="s">
        <v>128</v>
      </c>
      <c r="D16" s="15" t="s">
        <v>41</v>
      </c>
      <c r="E16" s="15">
        <v>1</v>
      </c>
      <c r="F16" s="16">
        <f t="shared" si="0"/>
        <v>0</v>
      </c>
      <c r="G16" s="17">
        <f t="shared" si="1"/>
        <v>0</v>
      </c>
      <c r="H16" s="11">
        <v>2.0141731677558012E-3</v>
      </c>
    </row>
    <row r="17" spans="2:10" ht="18.75" x14ac:dyDescent="0.25">
      <c r="B17" s="13" t="s">
        <v>201</v>
      </c>
      <c r="C17" s="14" t="s">
        <v>129</v>
      </c>
      <c r="D17" s="15" t="s">
        <v>41</v>
      </c>
      <c r="E17" s="15">
        <v>1</v>
      </c>
      <c r="F17" s="16">
        <f t="shared" si="0"/>
        <v>0</v>
      </c>
      <c r="G17" s="17">
        <f t="shared" si="1"/>
        <v>0</v>
      </c>
      <c r="H17" s="11">
        <v>1.390437136584002E-2</v>
      </c>
    </row>
    <row r="18" spans="2:10" ht="18.75" x14ac:dyDescent="0.25">
      <c r="B18" s="13" t="s">
        <v>202</v>
      </c>
      <c r="C18" s="14" t="s">
        <v>130</v>
      </c>
      <c r="D18" s="15" t="s">
        <v>41</v>
      </c>
      <c r="E18" s="15">
        <v>1</v>
      </c>
      <c r="F18" s="16">
        <f t="shared" si="0"/>
        <v>0</v>
      </c>
      <c r="G18" s="17">
        <f t="shared" si="1"/>
        <v>0</v>
      </c>
      <c r="H18" s="11">
        <v>1.390437136584002E-2</v>
      </c>
    </row>
    <row r="19" spans="2:10" ht="18.75" x14ac:dyDescent="0.25">
      <c r="B19" s="13" t="s">
        <v>203</v>
      </c>
      <c r="C19" s="14" t="s">
        <v>131</v>
      </c>
      <c r="D19" s="15" t="s">
        <v>41</v>
      </c>
      <c r="E19" s="15">
        <v>1</v>
      </c>
      <c r="F19" s="16">
        <f t="shared" si="0"/>
        <v>0</v>
      </c>
      <c r="G19" s="17">
        <f t="shared" si="1"/>
        <v>0</v>
      </c>
      <c r="H19" s="11">
        <v>9.0449340249813305E-3</v>
      </c>
    </row>
    <row r="20" spans="2:10" s="12" customFormat="1" ht="20.100000000000001" customHeight="1" x14ac:dyDescent="0.25">
      <c r="B20" s="13" t="s">
        <v>204</v>
      </c>
      <c r="C20" s="14" t="s">
        <v>132</v>
      </c>
      <c r="D20" s="15" t="s">
        <v>41</v>
      </c>
      <c r="E20" s="15">
        <v>1</v>
      </c>
      <c r="F20" s="16">
        <f t="shared" si="0"/>
        <v>0</v>
      </c>
      <c r="G20" s="17">
        <f t="shared" si="1"/>
        <v>0</v>
      </c>
      <c r="H20" s="11">
        <v>9.0449340249813305E-3</v>
      </c>
      <c r="J20" s="23"/>
    </row>
    <row r="21" spans="2:10" ht="18.75" x14ac:dyDescent="0.25">
      <c r="B21" s="13" t="s">
        <v>205</v>
      </c>
      <c r="C21" s="14" t="s">
        <v>133</v>
      </c>
      <c r="D21" s="15" t="s">
        <v>41</v>
      </c>
      <c r="E21" s="15">
        <v>1</v>
      </c>
      <c r="F21" s="16">
        <f t="shared" si="0"/>
        <v>0</v>
      </c>
      <c r="G21" s="17">
        <f t="shared" si="1"/>
        <v>0</v>
      </c>
      <c r="H21" s="11">
        <v>7.7784494776793004E-3</v>
      </c>
    </row>
    <row r="22" spans="2:10" ht="18.75" x14ac:dyDescent="0.25">
      <c r="B22" s="13" t="s">
        <v>206</v>
      </c>
      <c r="C22" s="14" t="s">
        <v>134</v>
      </c>
      <c r="D22" s="15" t="s">
        <v>41</v>
      </c>
      <c r="E22" s="15">
        <v>1</v>
      </c>
      <c r="F22" s="16">
        <f t="shared" si="0"/>
        <v>0</v>
      </c>
      <c r="G22" s="17">
        <f t="shared" si="1"/>
        <v>0</v>
      </c>
      <c r="H22" s="11">
        <v>1.624358467445907E-2</v>
      </c>
    </row>
    <row r="23" spans="2:10" ht="18.75" x14ac:dyDescent="0.25">
      <c r="B23" s="13" t="s">
        <v>207</v>
      </c>
      <c r="C23" s="14" t="s">
        <v>135</v>
      </c>
      <c r="D23" s="15" t="s">
        <v>41</v>
      </c>
      <c r="E23" s="15">
        <v>1</v>
      </c>
      <c r="F23" s="16">
        <f t="shared" si="0"/>
        <v>0</v>
      </c>
      <c r="G23" s="17">
        <f t="shared" si="1"/>
        <v>0</v>
      </c>
      <c r="H23" s="11">
        <v>2.441681865755678E-2</v>
      </c>
    </row>
    <row r="24" spans="2:10" ht="18.75" x14ac:dyDescent="0.25">
      <c r="B24" s="13" t="s">
        <v>208</v>
      </c>
      <c r="C24" s="14" t="s">
        <v>136</v>
      </c>
      <c r="D24" s="15" t="s">
        <v>41</v>
      </c>
      <c r="E24" s="15">
        <v>1</v>
      </c>
      <c r="F24" s="16">
        <f t="shared" si="0"/>
        <v>0</v>
      </c>
      <c r="G24" s="17">
        <f t="shared" si="1"/>
        <v>0</v>
      </c>
      <c r="H24" s="11">
        <v>1.7514072820923661E-2</v>
      </c>
    </row>
    <row r="25" spans="2:10" s="12" customFormat="1" ht="20.100000000000001" customHeight="1" x14ac:dyDescent="0.25">
      <c r="B25" s="13" t="s">
        <v>209</v>
      </c>
      <c r="C25" s="14" t="s">
        <v>137</v>
      </c>
      <c r="D25" s="15" t="s">
        <v>41</v>
      </c>
      <c r="E25" s="15">
        <v>1</v>
      </c>
      <c r="F25" s="16">
        <f t="shared" si="0"/>
        <v>0</v>
      </c>
      <c r="G25" s="17">
        <f t="shared" si="1"/>
        <v>0</v>
      </c>
      <c r="H25" s="11">
        <v>2.1892591026154574E-2</v>
      </c>
    </row>
    <row r="26" spans="2:10" ht="18.75" x14ac:dyDescent="0.25">
      <c r="B26" s="13" t="s">
        <v>210</v>
      </c>
      <c r="C26" s="14" t="s">
        <v>138</v>
      </c>
      <c r="D26" s="15" t="s">
        <v>41</v>
      </c>
      <c r="E26" s="15">
        <v>1</v>
      </c>
      <c r="F26" s="16">
        <f t="shared" si="0"/>
        <v>0</v>
      </c>
      <c r="G26" s="17">
        <f t="shared" si="1"/>
        <v>0</v>
      </c>
      <c r="H26" s="11">
        <v>1.6058604773124898E-2</v>
      </c>
    </row>
    <row r="27" spans="2:10" ht="18.75" x14ac:dyDescent="0.25">
      <c r="B27" s="13" t="s">
        <v>211</v>
      </c>
      <c r="C27" s="14" t="s">
        <v>139</v>
      </c>
      <c r="D27" s="15" t="s">
        <v>41</v>
      </c>
      <c r="E27" s="15">
        <v>1</v>
      </c>
      <c r="F27" s="16">
        <f t="shared" si="0"/>
        <v>0</v>
      </c>
      <c r="G27" s="17">
        <f t="shared" si="1"/>
        <v>0</v>
      </c>
      <c r="H27" s="11">
        <v>5.1582185028825438E-3</v>
      </c>
    </row>
    <row r="28" spans="2:10" ht="18.75" x14ac:dyDescent="0.25">
      <c r="B28" s="13" t="s">
        <v>212</v>
      </c>
      <c r="C28" s="14" t="s">
        <v>140</v>
      </c>
      <c r="D28" s="15" t="s">
        <v>41</v>
      </c>
      <c r="E28" s="15">
        <v>1</v>
      </c>
      <c r="F28" s="16">
        <f t="shared" si="0"/>
        <v>0</v>
      </c>
      <c r="G28" s="17">
        <f t="shared" si="1"/>
        <v>0</v>
      </c>
      <c r="H28" s="11">
        <v>8.4672643349204008E-3</v>
      </c>
    </row>
    <row r="29" spans="2:10" s="12" customFormat="1" ht="19.5" customHeight="1" x14ac:dyDescent="0.25">
      <c r="B29" s="13" t="s">
        <v>213</v>
      </c>
      <c r="C29" s="14" t="s">
        <v>141</v>
      </c>
      <c r="D29" s="15" t="s">
        <v>41</v>
      </c>
      <c r="E29" s="15">
        <v>1</v>
      </c>
      <c r="F29" s="16">
        <f t="shared" si="0"/>
        <v>0</v>
      </c>
      <c r="G29" s="17">
        <f t="shared" si="1"/>
        <v>0</v>
      </c>
      <c r="H29" s="11">
        <v>2.6038939055132038E-2</v>
      </c>
    </row>
    <row r="30" spans="2:10" ht="18.75" x14ac:dyDescent="0.25">
      <c r="B30" s="13" t="s">
        <v>214</v>
      </c>
      <c r="C30" s="14" t="s">
        <v>142</v>
      </c>
      <c r="D30" s="15" t="s">
        <v>41</v>
      </c>
      <c r="E30" s="15">
        <v>1</v>
      </c>
      <c r="F30" s="16">
        <f t="shared" si="0"/>
        <v>0</v>
      </c>
      <c r="G30" s="17">
        <f t="shared" si="1"/>
        <v>0</v>
      </c>
      <c r="H30" s="11">
        <v>1.4157755166637235E-2</v>
      </c>
    </row>
    <row r="31" spans="2:10" ht="18.75" x14ac:dyDescent="0.25">
      <c r="B31" s="13" t="s">
        <v>215</v>
      </c>
      <c r="C31" s="14" t="s">
        <v>143</v>
      </c>
      <c r="D31" s="15" t="s">
        <v>41</v>
      </c>
      <c r="E31" s="15">
        <v>1</v>
      </c>
      <c r="F31" s="16">
        <f t="shared" si="0"/>
        <v>0</v>
      </c>
      <c r="G31" s="17">
        <f t="shared" si="1"/>
        <v>0</v>
      </c>
      <c r="H31" s="11">
        <v>1.1058315891377719E-2</v>
      </c>
    </row>
    <row r="32" spans="2:10" ht="18.75" x14ac:dyDescent="0.25">
      <c r="B32" s="13" t="s">
        <v>216</v>
      </c>
      <c r="C32" s="14" t="s">
        <v>144</v>
      </c>
      <c r="D32" s="15" t="s">
        <v>41</v>
      </c>
      <c r="E32" s="15">
        <v>1</v>
      </c>
      <c r="F32" s="16">
        <f t="shared" si="0"/>
        <v>0</v>
      </c>
      <c r="G32" s="17">
        <f t="shared" si="1"/>
        <v>0</v>
      </c>
      <c r="H32" s="11">
        <v>2.138978014224277E-2</v>
      </c>
    </row>
    <row r="33" spans="2:8" ht="18.75" x14ac:dyDescent="0.25">
      <c r="B33" s="13" t="s">
        <v>217</v>
      </c>
      <c r="C33" s="14" t="s">
        <v>145</v>
      </c>
      <c r="D33" s="15" t="s">
        <v>41</v>
      </c>
      <c r="E33" s="15">
        <v>1</v>
      </c>
      <c r="F33" s="16">
        <f t="shared" si="0"/>
        <v>0</v>
      </c>
      <c r="G33" s="17">
        <f t="shared" si="1"/>
        <v>0</v>
      </c>
      <c r="H33" s="11">
        <v>2.1699724069768722E-2</v>
      </c>
    </row>
    <row r="34" spans="2:8" ht="18.75" x14ac:dyDescent="0.25">
      <c r="B34" s="13" t="s">
        <v>218</v>
      </c>
      <c r="C34" s="14" t="s">
        <v>146</v>
      </c>
      <c r="D34" s="15" t="s">
        <v>41</v>
      </c>
      <c r="E34" s="15">
        <v>1</v>
      </c>
      <c r="F34" s="16">
        <f t="shared" si="0"/>
        <v>0</v>
      </c>
      <c r="G34" s="17">
        <f t="shared" si="1"/>
        <v>0</v>
      </c>
      <c r="H34" s="11">
        <v>3.3580907958263524E-2</v>
      </c>
    </row>
    <row r="35" spans="2:8" ht="18.75" x14ac:dyDescent="0.25">
      <c r="B35" s="13" t="s">
        <v>219</v>
      </c>
      <c r="C35" s="14" t="s">
        <v>147</v>
      </c>
      <c r="D35" s="15" t="s">
        <v>41</v>
      </c>
      <c r="E35" s="15">
        <v>1</v>
      </c>
      <c r="F35" s="16">
        <f t="shared" si="0"/>
        <v>0</v>
      </c>
      <c r="G35" s="17">
        <f t="shared" si="1"/>
        <v>0</v>
      </c>
      <c r="H35" s="11">
        <v>1.5190901591723739E-2</v>
      </c>
    </row>
    <row r="36" spans="2:8" ht="18.75" x14ac:dyDescent="0.25">
      <c r="B36" s="13" t="s">
        <v>220</v>
      </c>
      <c r="C36" s="14" t="s">
        <v>148</v>
      </c>
      <c r="D36" s="15" t="s">
        <v>41</v>
      </c>
      <c r="E36" s="15">
        <v>1</v>
      </c>
      <c r="F36" s="16">
        <f t="shared" si="0"/>
        <v>0</v>
      </c>
      <c r="G36" s="17">
        <f t="shared" si="1"/>
        <v>0</v>
      </c>
      <c r="H36" s="11">
        <v>2.5005792630045532E-2</v>
      </c>
    </row>
    <row r="37" spans="2:8" ht="18.75" x14ac:dyDescent="0.25">
      <c r="B37" s="13" t="s">
        <v>221</v>
      </c>
      <c r="C37" s="14" t="s">
        <v>149</v>
      </c>
      <c r="D37" s="15" t="s">
        <v>41</v>
      </c>
      <c r="E37" s="15">
        <v>1</v>
      </c>
      <c r="F37" s="16">
        <f t="shared" si="0"/>
        <v>0</v>
      </c>
      <c r="G37" s="17">
        <f t="shared" si="1"/>
        <v>0</v>
      </c>
      <c r="H37" s="11">
        <v>1.1058315891377719E-2</v>
      </c>
    </row>
    <row r="38" spans="2:8" ht="18.75" x14ac:dyDescent="0.25">
      <c r="B38" s="13" t="s">
        <v>222</v>
      </c>
      <c r="C38" s="14" t="s">
        <v>150</v>
      </c>
      <c r="D38" s="15" t="s">
        <v>41</v>
      </c>
      <c r="E38" s="15">
        <v>1</v>
      </c>
      <c r="F38" s="16">
        <f t="shared" si="0"/>
        <v>0</v>
      </c>
      <c r="G38" s="17">
        <f t="shared" si="1"/>
        <v>0</v>
      </c>
      <c r="H38" s="11">
        <v>1.8806914079526504E-2</v>
      </c>
    </row>
    <row r="39" spans="2:8" ht="18.75" x14ac:dyDescent="0.25">
      <c r="B39" s="13" t="s">
        <v>223</v>
      </c>
      <c r="C39" s="14" t="s">
        <v>151</v>
      </c>
      <c r="D39" s="15" t="s">
        <v>41</v>
      </c>
      <c r="E39" s="15">
        <v>1</v>
      </c>
      <c r="F39" s="16">
        <f t="shared" si="0"/>
        <v>0</v>
      </c>
      <c r="G39" s="17">
        <f t="shared" si="1"/>
        <v>0</v>
      </c>
      <c r="H39" s="11">
        <v>1.4157755166637235E-2</v>
      </c>
    </row>
    <row r="40" spans="2:8" ht="18.75" x14ac:dyDescent="0.25">
      <c r="B40" s="13" t="s">
        <v>224</v>
      </c>
      <c r="C40" s="14" t="s">
        <v>152</v>
      </c>
      <c r="D40" s="15" t="s">
        <v>41</v>
      </c>
      <c r="E40" s="15">
        <v>1</v>
      </c>
      <c r="F40" s="16">
        <f t="shared" si="0"/>
        <v>0</v>
      </c>
      <c r="G40" s="17">
        <f t="shared" si="1"/>
        <v>0</v>
      </c>
      <c r="H40" s="11">
        <v>2.0873206929699517E-2</v>
      </c>
    </row>
    <row r="41" spans="2:8" ht="18.75" x14ac:dyDescent="0.25">
      <c r="B41" s="13" t="s">
        <v>225</v>
      </c>
      <c r="C41" s="14" t="s">
        <v>153</v>
      </c>
      <c r="D41" s="15" t="s">
        <v>41</v>
      </c>
      <c r="E41" s="15">
        <v>1</v>
      </c>
      <c r="F41" s="16">
        <f t="shared" si="0"/>
        <v>0</v>
      </c>
      <c r="G41" s="17">
        <f t="shared" si="1"/>
        <v>0</v>
      </c>
      <c r="H41" s="11">
        <v>2.7588658692761798E-2</v>
      </c>
    </row>
    <row r="42" spans="2:8" ht="18.75" x14ac:dyDescent="0.25">
      <c r="B42" s="13" t="s">
        <v>226</v>
      </c>
      <c r="C42" s="14" t="s">
        <v>154</v>
      </c>
      <c r="D42" s="15" t="s">
        <v>41</v>
      </c>
      <c r="E42" s="15">
        <v>1</v>
      </c>
      <c r="F42" s="16">
        <f t="shared" si="0"/>
        <v>0</v>
      </c>
      <c r="G42" s="17">
        <f t="shared" si="1"/>
        <v>0</v>
      </c>
      <c r="H42" s="11">
        <v>1.3124608741550728E-2</v>
      </c>
    </row>
    <row r="43" spans="2:8" ht="18.75" x14ac:dyDescent="0.25">
      <c r="B43" s="13" t="s">
        <v>227</v>
      </c>
      <c r="C43" s="14" t="s">
        <v>155</v>
      </c>
      <c r="D43" s="15" t="s">
        <v>41</v>
      </c>
      <c r="E43" s="15">
        <v>1</v>
      </c>
      <c r="F43" s="16">
        <f t="shared" si="0"/>
        <v>0</v>
      </c>
      <c r="G43" s="17">
        <f t="shared" si="1"/>
        <v>0</v>
      </c>
      <c r="H43" s="11">
        <v>2.3662702277433077E-2</v>
      </c>
    </row>
    <row r="44" spans="2:8" ht="18.75" x14ac:dyDescent="0.25">
      <c r="B44" s="13" t="s">
        <v>228</v>
      </c>
      <c r="C44" s="14" t="s">
        <v>156</v>
      </c>
      <c r="D44" s="15" t="s">
        <v>41</v>
      </c>
      <c r="E44" s="15">
        <v>1</v>
      </c>
      <c r="F44" s="16">
        <f t="shared" si="0"/>
        <v>0</v>
      </c>
      <c r="G44" s="17">
        <f t="shared" si="1"/>
        <v>0</v>
      </c>
      <c r="H44" s="11">
        <v>1.5604160161758338E-2</v>
      </c>
    </row>
    <row r="45" spans="2:8" ht="18.75" x14ac:dyDescent="0.25">
      <c r="B45" s="13" t="s">
        <v>229</v>
      </c>
      <c r="C45" s="14" t="s">
        <v>157</v>
      </c>
      <c r="D45" s="15" t="s">
        <v>41</v>
      </c>
      <c r="E45" s="15">
        <v>1</v>
      </c>
      <c r="F45" s="16">
        <f t="shared" si="0"/>
        <v>0</v>
      </c>
      <c r="G45" s="17">
        <f t="shared" si="1"/>
        <v>0</v>
      </c>
      <c r="H45" s="11">
        <v>2.5522365842588785E-2</v>
      </c>
    </row>
    <row r="46" spans="2:8" ht="18.75" x14ac:dyDescent="0.25">
      <c r="B46" s="13" t="s">
        <v>230</v>
      </c>
      <c r="C46" s="14" t="s">
        <v>158</v>
      </c>
      <c r="D46" s="15" t="s">
        <v>41</v>
      </c>
      <c r="E46" s="15">
        <v>1</v>
      </c>
      <c r="F46" s="16">
        <f t="shared" si="0"/>
        <v>0</v>
      </c>
      <c r="G46" s="17">
        <f t="shared" si="1"/>
        <v>0</v>
      </c>
      <c r="H46" s="11">
        <v>3.4510739740841373E-2</v>
      </c>
    </row>
    <row r="47" spans="2:8" ht="18.75" x14ac:dyDescent="0.25">
      <c r="B47" s="13" t="s">
        <v>231</v>
      </c>
      <c r="C47" s="14" t="s">
        <v>159</v>
      </c>
      <c r="D47" s="15" t="s">
        <v>41</v>
      </c>
      <c r="E47" s="15">
        <v>1</v>
      </c>
      <c r="F47" s="16">
        <f t="shared" si="0"/>
        <v>0</v>
      </c>
      <c r="G47" s="17">
        <f t="shared" si="1"/>
        <v>0</v>
      </c>
      <c r="H47" s="11">
        <v>8.9920230412047098E-3</v>
      </c>
    </row>
    <row r="48" spans="2:8" ht="18.75" x14ac:dyDescent="0.25">
      <c r="B48" s="13" t="s">
        <v>232</v>
      </c>
      <c r="C48" s="14" t="s">
        <v>160</v>
      </c>
      <c r="D48" s="15" t="s">
        <v>41</v>
      </c>
      <c r="E48" s="15">
        <v>1</v>
      </c>
      <c r="F48" s="16">
        <f t="shared" si="0"/>
        <v>0</v>
      </c>
      <c r="G48" s="17">
        <f t="shared" si="1"/>
        <v>0</v>
      </c>
      <c r="H48" s="11">
        <v>1.8806914079526504E-2</v>
      </c>
    </row>
    <row r="49" spans="2:10" ht="18.75" x14ac:dyDescent="0.25">
      <c r="B49" s="13" t="s">
        <v>233</v>
      </c>
      <c r="C49" s="14" t="s">
        <v>161</v>
      </c>
      <c r="D49" s="15" t="s">
        <v>41</v>
      </c>
      <c r="E49" s="15">
        <v>1</v>
      </c>
      <c r="F49" s="16">
        <f t="shared" si="0"/>
        <v>0</v>
      </c>
      <c r="G49" s="17">
        <f t="shared" si="1"/>
        <v>0</v>
      </c>
      <c r="H49" s="11">
        <v>2.4795514202076114E-2</v>
      </c>
    </row>
    <row r="50" spans="2:10" s="12" customFormat="1" ht="20.100000000000001" customHeight="1" x14ac:dyDescent="0.25">
      <c r="B50" s="13" t="s">
        <v>234</v>
      </c>
      <c r="C50" s="14" t="s">
        <v>162</v>
      </c>
      <c r="D50" s="15" t="s">
        <v>41</v>
      </c>
      <c r="E50" s="15">
        <v>1</v>
      </c>
      <c r="F50" s="16">
        <f t="shared" si="0"/>
        <v>0</v>
      </c>
      <c r="G50" s="17">
        <f t="shared" si="1"/>
        <v>0</v>
      </c>
      <c r="H50" s="11">
        <v>1.8080062439013833E-2</v>
      </c>
    </row>
    <row r="51" spans="2:10" ht="18.75" x14ac:dyDescent="0.25">
      <c r="B51" s="13" t="s">
        <v>235</v>
      </c>
      <c r="C51" s="14" t="s">
        <v>163</v>
      </c>
      <c r="D51" s="15" t="s">
        <v>41</v>
      </c>
      <c r="E51" s="15">
        <v>1</v>
      </c>
      <c r="F51" s="16">
        <f t="shared" si="0"/>
        <v>0</v>
      </c>
      <c r="G51" s="17">
        <f t="shared" si="1"/>
        <v>0</v>
      </c>
      <c r="H51" s="11">
        <v>1.155600056466856E-2</v>
      </c>
    </row>
    <row r="52" spans="2:10" ht="18.75" x14ac:dyDescent="0.25">
      <c r="B52" s="13" t="s">
        <v>236</v>
      </c>
      <c r="C52" s="14" t="s">
        <v>164</v>
      </c>
      <c r="D52" s="15" t="s">
        <v>41</v>
      </c>
      <c r="E52" s="15">
        <v>1</v>
      </c>
      <c r="F52" s="16">
        <f t="shared" si="0"/>
        <v>0</v>
      </c>
      <c r="G52" s="17">
        <f t="shared" si="1"/>
        <v>0</v>
      </c>
      <c r="H52" s="11">
        <v>7.8780953743895661E-3</v>
      </c>
    </row>
    <row r="53" spans="2:10" ht="18.75" x14ac:dyDescent="0.25">
      <c r="B53" s="13" t="s">
        <v>237</v>
      </c>
      <c r="C53" s="14" t="s">
        <v>165</v>
      </c>
      <c r="D53" s="15" t="s">
        <v>41</v>
      </c>
      <c r="E53" s="15">
        <v>1</v>
      </c>
      <c r="F53" s="16">
        <f t="shared" si="0"/>
        <v>0</v>
      </c>
      <c r="G53" s="17">
        <f t="shared" si="1"/>
        <v>0</v>
      </c>
      <c r="H53" s="11">
        <v>8.6761314062425536E-3</v>
      </c>
    </row>
    <row r="54" spans="2:10" ht="18.75" x14ac:dyDescent="0.25">
      <c r="B54" s="13" t="s">
        <v>238</v>
      </c>
      <c r="C54" s="14" t="s">
        <v>166</v>
      </c>
      <c r="D54" s="15" t="s">
        <v>41</v>
      </c>
      <c r="E54" s="15">
        <v>1</v>
      </c>
      <c r="F54" s="16">
        <f t="shared" si="0"/>
        <v>0</v>
      </c>
      <c r="G54" s="17">
        <f t="shared" si="1"/>
        <v>0</v>
      </c>
      <c r="H54" s="11">
        <v>1.075796453281557E-2</v>
      </c>
    </row>
    <row r="55" spans="2:10" s="12" customFormat="1" ht="20.100000000000001" customHeight="1" x14ac:dyDescent="0.25">
      <c r="B55" s="13" t="s">
        <v>239</v>
      </c>
      <c r="C55" s="14" t="s">
        <v>167</v>
      </c>
      <c r="D55" s="15" t="s">
        <v>41</v>
      </c>
      <c r="E55" s="15">
        <v>1</v>
      </c>
      <c r="F55" s="16">
        <f t="shared" si="0"/>
        <v>0</v>
      </c>
      <c r="G55" s="17">
        <f t="shared" si="1"/>
        <v>0</v>
      </c>
      <c r="H55" s="11">
        <v>7.8087009368371296E-3</v>
      </c>
      <c r="J55" s="23"/>
    </row>
    <row r="56" spans="2:10" ht="18.75" x14ac:dyDescent="0.25">
      <c r="B56" s="13" t="s">
        <v>240</v>
      </c>
      <c r="C56" s="14" t="s">
        <v>168</v>
      </c>
      <c r="D56" s="15" t="s">
        <v>41</v>
      </c>
      <c r="E56" s="15">
        <v>1</v>
      </c>
      <c r="F56" s="16">
        <f t="shared" si="0"/>
        <v>0</v>
      </c>
      <c r="G56" s="17">
        <f t="shared" si="1"/>
        <v>0</v>
      </c>
      <c r="H56" s="11">
        <v>1.1625395002220994E-2</v>
      </c>
    </row>
    <row r="57" spans="2:10" ht="18.75" x14ac:dyDescent="0.25">
      <c r="B57" s="13" t="s">
        <v>241</v>
      </c>
      <c r="C57" s="14" t="s">
        <v>169</v>
      </c>
      <c r="D57" s="15" t="s">
        <v>41</v>
      </c>
      <c r="E57" s="15">
        <v>1</v>
      </c>
      <c r="F57" s="16">
        <f t="shared" si="0"/>
        <v>0</v>
      </c>
      <c r="G57" s="17">
        <f t="shared" si="1"/>
        <v>0</v>
      </c>
      <c r="H57" s="11">
        <v>7.6352148429560457E-3</v>
      </c>
    </row>
    <row r="58" spans="2:10" ht="18.75" x14ac:dyDescent="0.25">
      <c r="B58" s="13" t="s">
        <v>242</v>
      </c>
      <c r="C58" s="14" t="s">
        <v>170</v>
      </c>
      <c r="D58" s="15" t="s">
        <v>41</v>
      </c>
      <c r="E58" s="15">
        <v>1</v>
      </c>
      <c r="F58" s="16">
        <f t="shared" si="0"/>
        <v>0</v>
      </c>
      <c r="G58" s="17">
        <f t="shared" si="1"/>
        <v>0</v>
      </c>
      <c r="H58" s="11">
        <v>1.1798881096102078E-2</v>
      </c>
    </row>
    <row r="59" spans="2:10" ht="18.75" x14ac:dyDescent="0.25">
      <c r="B59" s="13" t="s">
        <v>243</v>
      </c>
      <c r="C59" s="14" t="s">
        <v>171</v>
      </c>
      <c r="D59" s="15" t="s">
        <v>41</v>
      </c>
      <c r="E59" s="15">
        <v>1</v>
      </c>
      <c r="F59" s="16">
        <f t="shared" si="0"/>
        <v>0</v>
      </c>
      <c r="G59" s="17">
        <f t="shared" si="1"/>
        <v>0</v>
      </c>
      <c r="H59" s="11">
        <v>1.075796453281557E-2</v>
      </c>
    </row>
    <row r="60" spans="2:10" s="12" customFormat="1" ht="20.100000000000001" customHeight="1" x14ac:dyDescent="0.25">
      <c r="B60" s="13" t="s">
        <v>244</v>
      </c>
      <c r="C60" s="14" t="s">
        <v>172</v>
      </c>
      <c r="D60" s="15" t="s">
        <v>41</v>
      </c>
      <c r="E60" s="15">
        <v>1</v>
      </c>
      <c r="F60" s="16">
        <f t="shared" si="0"/>
        <v>0</v>
      </c>
      <c r="G60" s="17">
        <f t="shared" si="1"/>
        <v>0</v>
      </c>
      <c r="H60" s="11">
        <v>1.075796453281557E-2</v>
      </c>
    </row>
    <row r="61" spans="2:10" ht="18.75" x14ac:dyDescent="0.25">
      <c r="B61" s="13" t="s">
        <v>245</v>
      </c>
      <c r="C61" s="14" t="s">
        <v>173</v>
      </c>
      <c r="D61" s="15" t="s">
        <v>41</v>
      </c>
      <c r="E61" s="15">
        <v>1</v>
      </c>
      <c r="F61" s="16">
        <f t="shared" si="0"/>
        <v>0</v>
      </c>
      <c r="G61" s="17">
        <f t="shared" si="1"/>
        <v>0</v>
      </c>
      <c r="H61" s="11">
        <v>9.5435618756479768E-3</v>
      </c>
    </row>
    <row r="62" spans="2:10" ht="18.75" x14ac:dyDescent="0.25">
      <c r="B62" s="13" t="s">
        <v>246</v>
      </c>
      <c r="C62" s="14" t="s">
        <v>174</v>
      </c>
      <c r="D62" s="15" t="s">
        <v>41</v>
      </c>
      <c r="E62" s="15">
        <v>1</v>
      </c>
      <c r="F62" s="16">
        <f t="shared" si="0"/>
        <v>0</v>
      </c>
      <c r="G62" s="17">
        <f t="shared" si="1"/>
        <v>0</v>
      </c>
      <c r="H62" s="11">
        <v>1.0584478438934486E-2</v>
      </c>
    </row>
    <row r="63" spans="2:10" ht="18.75" x14ac:dyDescent="0.25">
      <c r="B63" s="13" t="s">
        <v>247</v>
      </c>
      <c r="C63" s="14" t="s">
        <v>175</v>
      </c>
      <c r="D63" s="15" t="s">
        <v>41</v>
      </c>
      <c r="E63" s="15">
        <v>1</v>
      </c>
      <c r="F63" s="16">
        <f t="shared" si="0"/>
        <v>0</v>
      </c>
      <c r="G63" s="17">
        <f t="shared" si="1"/>
        <v>0</v>
      </c>
      <c r="H63" s="11">
        <v>9.888707351221826E-3</v>
      </c>
    </row>
    <row r="64" spans="2:10" s="12" customFormat="1" ht="19.5" customHeight="1" thickBot="1" x14ac:dyDescent="0.3">
      <c r="B64" s="13" t="s">
        <v>248</v>
      </c>
      <c r="C64" s="14" t="s">
        <v>176</v>
      </c>
      <c r="D64" s="15" t="s">
        <v>41</v>
      </c>
      <c r="E64" s="15">
        <v>1</v>
      </c>
      <c r="F64" s="16">
        <f t="shared" si="0"/>
        <v>0</v>
      </c>
      <c r="G64" s="17">
        <f t="shared" si="1"/>
        <v>0</v>
      </c>
      <c r="H64" s="11">
        <v>5.898527191956879E-3</v>
      </c>
    </row>
    <row r="65" spans="2:8" s="7" customFormat="1" ht="19.5" thickBot="1" x14ac:dyDescent="0.3">
      <c r="B65" s="24"/>
      <c r="C65" s="25"/>
      <c r="D65" s="24"/>
      <c r="E65" s="75" t="s">
        <v>187</v>
      </c>
      <c r="F65" s="76"/>
      <c r="G65" s="17">
        <f>'Proposta de Preços'!G26</f>
        <v>0</v>
      </c>
      <c r="H65" s="11"/>
    </row>
    <row r="66" spans="2:8" ht="18.75" x14ac:dyDescent="0.25">
      <c r="B66" s="24"/>
      <c r="C66" s="25"/>
      <c r="D66" s="24"/>
      <c r="E66" s="24"/>
      <c r="F66" s="24"/>
      <c r="G66" s="24"/>
      <c r="H66" s="24"/>
    </row>
    <row r="67" spans="2:8" ht="18.75" x14ac:dyDescent="0.3">
      <c r="B67" s="24"/>
      <c r="C67" s="35"/>
      <c r="D67" s="24"/>
      <c r="E67" s="24"/>
      <c r="F67" s="24"/>
      <c r="G67" s="24"/>
      <c r="H67" s="24"/>
    </row>
    <row r="68" spans="2:8" ht="18.75" x14ac:dyDescent="0.3">
      <c r="B68" s="24"/>
      <c r="C68" s="35"/>
      <c r="D68" s="24"/>
      <c r="E68" s="24"/>
      <c r="F68" s="24"/>
      <c r="G68" s="24"/>
      <c r="H68" s="24"/>
    </row>
    <row r="69" spans="2:8" ht="18.75" x14ac:dyDescent="0.3">
      <c r="B69" s="24"/>
      <c r="C69" s="35"/>
      <c r="D69" s="24"/>
      <c r="E69" s="24"/>
      <c r="F69" s="24"/>
      <c r="G69" s="24"/>
      <c r="H69" s="24"/>
    </row>
  </sheetData>
  <sheetProtection sheet="1" objects="1" scenarios="1" selectLockedCells="1" selectUnlockedCells="1"/>
  <mergeCells count="2">
    <mergeCell ref="B2:H2"/>
    <mergeCell ref="E65:F65"/>
  </mergeCells>
  <phoneticPr fontId="14" type="noConversion"/>
  <printOptions horizontalCentered="1"/>
  <pageMargins left="1.1811023622047245" right="0.98425196850393704" top="1.1811023622047245" bottom="0.98425196850393704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Proposta de Preços</vt:lpstr>
      <vt:lpstr>Proporção dos cabos</vt:lpstr>
      <vt:lpstr>'Proporção dos cabos'!Area_de_impressao</vt:lpstr>
      <vt:lpstr>'Proposta de Preços'!Area_de_impressao</vt:lpstr>
      <vt:lpstr>'Proporção dos cabos'!Titulos_de_impressao</vt:lpstr>
      <vt:lpstr>'Proposta de Preços'!Titulos_de_impressao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Normando Guedes Marcondes</dc:creator>
  <cp:lastModifiedBy>Angelo Geraldo Bochenek</cp:lastModifiedBy>
  <cp:lastPrinted>2025-01-29T13:59:09Z</cp:lastPrinted>
  <dcterms:created xsi:type="dcterms:W3CDTF">2022-02-11T20:23:26Z</dcterms:created>
  <dcterms:modified xsi:type="dcterms:W3CDTF">2025-01-30T18:31:21Z</dcterms:modified>
</cp:coreProperties>
</file>