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UBLICO-DEMANT\05. NOVOS PROJETOS - EM ANDAMENTO\37. Pavimentação José Lobo\Novo processo\02. Modelo de prop\"/>
    </mc:Choice>
  </mc:AlternateContent>
  <xr:revisionPtr revIDLastSave="0" documentId="13_ncr:1_{26EC7FE5-CE2B-4C8E-BDF8-79431708E725}" xr6:coauthVersionLast="47" xr6:coauthVersionMax="47" xr10:uidLastSave="{00000000-0000-0000-0000-000000000000}"/>
  <bookViews>
    <workbookView xWindow="-120" yWindow="-120" windowWidth="29040" windowHeight="15840" activeTab="1" xr2:uid="{2372DFC7-3C91-49EF-A826-C75B097CAFFD}"/>
  </bookViews>
  <sheets>
    <sheet name="Modelo de Proposta" sheetId="1" r:id="rId1"/>
    <sheet name="BDI - modelo de prop" sheetId="2" r:id="rId2"/>
  </sheets>
  <externalReferences>
    <externalReference r:id="rId3"/>
  </externalReferences>
  <definedNames>
    <definedName name="Consultor2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onsultor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cel_BuiltIn__FilterDatabase" localSheetId="0">#N/A</definedName>
    <definedName name="Excel_BuiltIn_Print_Area" localSheetId="0">#N/A</definedName>
    <definedName name="TableName">"Dummy"</definedName>
    <definedName name="wrn.PENDENCIAS." localSheetId="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_PENDENCIAS_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_PENDENCIAS_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1" i="2" l="1"/>
  <c r="H31" i="2"/>
  <c r="G31" i="2"/>
  <c r="D31" i="2"/>
  <c r="E31" i="2" s="1"/>
  <c r="F23" i="2"/>
  <c r="F22" i="2"/>
  <c r="F21" i="2"/>
  <c r="F20" i="2"/>
  <c r="F19" i="2"/>
  <c r="D8" i="2"/>
  <c r="G93" i="1"/>
  <c r="G92" i="1"/>
  <c r="G91" i="1"/>
  <c r="G90" i="1"/>
  <c r="G89" i="1"/>
  <c r="G88" i="1"/>
  <c r="G87" i="1"/>
  <c r="G86" i="1"/>
  <c r="G85" i="1"/>
  <c r="G83" i="1"/>
  <c r="G82" i="1"/>
  <c r="G80" i="1"/>
  <c r="G79" i="1"/>
  <c r="G78" i="1"/>
  <c r="G77" i="1"/>
  <c r="G76" i="1"/>
  <c r="G75" i="1"/>
  <c r="G74" i="1"/>
  <c r="G73" i="1"/>
  <c r="G71" i="1"/>
  <c r="G70" i="1"/>
  <c r="G69" i="1"/>
  <c r="G68" i="1"/>
  <c r="G67" i="1"/>
  <c r="G66" i="1"/>
  <c r="G65" i="1"/>
  <c r="G64" i="1"/>
  <c r="G62" i="1"/>
  <c r="G61" i="1"/>
  <c r="G60" i="1"/>
  <c r="G59" i="1"/>
  <c r="G58" i="1"/>
  <c r="G57" i="1" s="1"/>
  <c r="G56" i="1"/>
  <c r="G55" i="1"/>
  <c r="G54" i="1"/>
  <c r="G53" i="1"/>
  <c r="G52" i="1" s="1"/>
  <c r="G51" i="1"/>
  <c r="G50" i="1"/>
  <c r="G49" i="1"/>
  <c r="G48" i="1"/>
  <c r="G47" i="1"/>
  <c r="G46" i="1"/>
  <c r="G45" i="1"/>
  <c r="G44" i="1"/>
  <c r="G41" i="1"/>
  <c r="G39" i="1"/>
  <c r="G38" i="1"/>
  <c r="G37" i="1"/>
  <c r="G36" i="1" s="1"/>
  <c r="G35" i="1"/>
  <c r="G34" i="1"/>
  <c r="G33" i="1"/>
  <c r="G32" i="1"/>
  <c r="G31" i="1" s="1"/>
  <c r="G30" i="1"/>
  <c r="G29" i="1"/>
  <c r="G28" i="1"/>
  <c r="G27" i="1"/>
  <c r="G26" i="1"/>
  <c r="G25" i="1"/>
  <c r="G24" i="1"/>
  <c r="G23" i="1"/>
  <c r="G20" i="1"/>
  <c r="G19" i="1"/>
  <c r="G18" i="1"/>
  <c r="G17" i="1"/>
  <c r="G84" i="1" l="1"/>
  <c r="G63" i="1"/>
  <c r="G43" i="1"/>
  <c r="G22" i="1"/>
  <c r="G81" i="1"/>
  <c r="G40" i="1"/>
  <c r="G72" i="1"/>
  <c r="G21" i="1" l="1"/>
  <c r="G42" i="1"/>
  <c r="G94" i="1" l="1"/>
  <c r="G95" i="1" l="1"/>
  <c r="G96" i="1" s="1"/>
  <c r="H50" i="1"/>
  <c r="L50" i="1" s="1"/>
  <c r="H18" i="1"/>
  <c r="L18" i="1" s="1"/>
  <c r="H82" i="1"/>
  <c r="L82" i="1" s="1"/>
  <c r="H93" i="1"/>
  <c r="L93" i="1" s="1"/>
  <c r="H56" i="1"/>
  <c r="L56" i="1" s="1"/>
  <c r="H24" i="1"/>
  <c r="L24" i="1" s="1"/>
  <c r="H66" i="1"/>
  <c r="L66" i="1" s="1"/>
  <c r="H76" i="1"/>
  <c r="L76" i="1" s="1"/>
  <c r="H60" i="1"/>
  <c r="L60" i="1" s="1"/>
  <c r="H44" i="1"/>
  <c r="L44" i="1" s="1"/>
  <c r="H28" i="1"/>
  <c r="L28" i="1" s="1"/>
  <c r="H65" i="1"/>
  <c r="L65" i="1" s="1"/>
  <c r="H49" i="1"/>
  <c r="L49" i="1" s="1"/>
  <c r="H33" i="1"/>
  <c r="L33" i="1" s="1"/>
  <c r="H17" i="1"/>
  <c r="L17" i="1" s="1"/>
  <c r="H37" i="1"/>
  <c r="L37" i="1" s="1"/>
  <c r="H69" i="1"/>
  <c r="L69" i="1" s="1"/>
  <c r="H53" i="1"/>
  <c r="L53" i="1" s="1"/>
  <c r="H90" i="1"/>
  <c r="L90" i="1" s="1"/>
  <c r="H85" i="1"/>
  <c r="L85" i="1" s="1"/>
  <c r="H74" i="1"/>
  <c r="L74" i="1" s="1"/>
  <c r="H58" i="1"/>
  <c r="L58" i="1" s="1"/>
  <c r="H34" i="1"/>
  <c r="L34" i="1" s="1"/>
  <c r="H79" i="1"/>
  <c r="L79" i="1" s="1"/>
  <c r="H47" i="1"/>
  <c r="L47" i="1" s="1"/>
  <c r="H84" i="1"/>
  <c r="L84" i="1" s="1"/>
  <c r="H52" i="1"/>
  <c r="L52" i="1" s="1"/>
  <c r="H51" i="1"/>
  <c r="L51" i="1" s="1"/>
  <c r="H36" i="1"/>
  <c r="L36" i="1" s="1"/>
  <c r="H23" i="1"/>
  <c r="L23" i="1" s="1"/>
  <c r="H54" i="1"/>
  <c r="L54" i="1" s="1"/>
  <c r="H38" i="1"/>
  <c r="L38" i="1" s="1"/>
  <c r="H27" i="1"/>
  <c r="L27" i="1" s="1"/>
  <c r="H55" i="1"/>
  <c r="L55" i="1" s="1"/>
  <c r="H80" i="1"/>
  <c r="L80" i="1" s="1"/>
  <c r="H70" i="1"/>
  <c r="L70" i="1" s="1"/>
  <c r="H19" i="1"/>
  <c r="L19" i="1" s="1"/>
  <c r="H89" i="1"/>
  <c r="L89" i="1" s="1"/>
  <c r="H59" i="1"/>
  <c r="L59" i="1" s="1"/>
  <c r="H48" i="1"/>
  <c r="L48" i="1" s="1"/>
  <c r="H91" i="1"/>
  <c r="L91" i="1" s="1"/>
  <c r="H87" i="1"/>
  <c r="L87" i="1" s="1"/>
  <c r="H77" i="1"/>
  <c r="L77" i="1" s="1"/>
  <c r="H67" i="1"/>
  <c r="L67" i="1" s="1"/>
  <c r="H31" i="1"/>
  <c r="L31" i="1" s="1"/>
  <c r="H35" i="1"/>
  <c r="L35" i="1" s="1"/>
  <c r="H92" i="1"/>
  <c r="L92" i="1" s="1"/>
  <c r="H29" i="1"/>
  <c r="L29" i="1" s="1"/>
  <c r="H88" i="1"/>
  <c r="L88" i="1" s="1"/>
  <c r="H57" i="1"/>
  <c r="L57" i="1" s="1"/>
  <c r="H83" i="1"/>
  <c r="L83" i="1" s="1"/>
  <c r="H26" i="1"/>
  <c r="L26" i="1" s="1"/>
  <c r="H78" i="1"/>
  <c r="L78" i="1" s="1"/>
  <c r="H86" i="1"/>
  <c r="L86" i="1" s="1"/>
  <c r="H46" i="1"/>
  <c r="L46" i="1" s="1"/>
  <c r="H20" i="1"/>
  <c r="L20" i="1" s="1"/>
  <c r="H68" i="1"/>
  <c r="L68" i="1" s="1"/>
  <c r="H75" i="1"/>
  <c r="L75" i="1" s="1"/>
  <c r="H62" i="1"/>
  <c r="L62" i="1" s="1"/>
  <c r="H41" i="1"/>
  <c r="L41" i="1" s="1"/>
  <c r="H61" i="1"/>
  <c r="L61" i="1" s="1"/>
  <c r="H30" i="1"/>
  <c r="L30" i="1" s="1"/>
  <c r="H25" i="1"/>
  <c r="L25" i="1" s="1"/>
  <c r="H45" i="1"/>
  <c r="L45" i="1" s="1"/>
  <c r="H32" i="1"/>
  <c r="L32" i="1" s="1"/>
  <c r="H73" i="1"/>
  <c r="L73" i="1" s="1"/>
  <c r="H71" i="1"/>
  <c r="L71" i="1" s="1"/>
  <c r="H39" i="1"/>
  <c r="L39" i="1" s="1"/>
  <c r="H64" i="1"/>
  <c r="L64" i="1" s="1"/>
  <c r="H22" i="1"/>
  <c r="L22" i="1" s="1"/>
  <c r="H72" i="1"/>
  <c r="L72" i="1" s="1"/>
  <c r="H63" i="1"/>
  <c r="L63" i="1" s="1"/>
  <c r="H81" i="1"/>
  <c r="L81" i="1" s="1"/>
  <c r="H43" i="1"/>
  <c r="L43" i="1" s="1"/>
  <c r="H40" i="1"/>
  <c r="L40" i="1" s="1"/>
  <c r="H21" i="1"/>
  <c r="L21" i="1" s="1"/>
  <c r="H42" i="1"/>
  <c r="L42" i="1" s="1"/>
</calcChain>
</file>

<file path=xl/sharedStrings.xml><?xml version="1.0" encoding="utf-8"?>
<sst xmlns="http://schemas.openxmlformats.org/spreadsheetml/2006/main" count="267" uniqueCount="179">
  <si>
    <t>Notas:
1. Os custos foram obtidos nas tabelas referenciais: DNIT/SICRO-Paraná 07/2025 e Sinapi 08/2025
2. Planilhas de Custo referencia de serviços DER/PR: Data Base: 03/2025 (sem desoneração)
3. Já estão considerados os encargos sociais, conforme tabelas de referência utilizadas pelos órgãos
4. Foram consideradas para cálculo das Distâncias Média de Transporte DMT = 13 Km</t>
  </si>
  <si>
    <t xml:space="preserve">DIRETORIA DE ENGENHARIA E MANUTENÇÃO
</t>
  </si>
  <si>
    <t>“Contratação de empresa de engenharia para realização, na modalidade semi-integrada, da elaboração dos projetos executivos e prestação de serviços de pavimentação, em Rua Manoel Corrêa, Av. Cel Jose Lobo e Pátio de triagem, com pavimento rígido de concreto e com bloco intertravado, incluindo fornecimento de materiais, mão de obra e equipamentos.”</t>
  </si>
  <si>
    <t>ANEXO II - MODELO DE PROPOSTA</t>
  </si>
  <si>
    <t>Preencher os itens em amarelo</t>
  </si>
  <si>
    <t>BDI:</t>
  </si>
  <si>
    <t xml:space="preserve">PLANILHA VERIFICAÇÃO </t>
  </si>
  <si>
    <t>Item</t>
  </si>
  <si>
    <t xml:space="preserve">Descrição do Serviço </t>
  </si>
  <si>
    <t>Unidade</t>
  </si>
  <si>
    <t>Quantitativo</t>
  </si>
  <si>
    <t>Preço Unitário (R$)</t>
  </si>
  <si>
    <t>Preço Total</t>
  </si>
  <si>
    <r>
      <rPr>
        <b/>
        <sz val="11"/>
        <color indexed="8"/>
        <rFont val="Calibri"/>
        <family val="2"/>
      </rPr>
      <t>Proposta Licitante (</t>
    </r>
    <r>
      <rPr>
        <b/>
        <sz val="11"/>
        <color indexed="30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</si>
  <si>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Limite Inferior Permitido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</si>
  <si>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Orçamento Referência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</si>
  <si>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r>
      <rPr>
        <b/>
        <sz val="11"/>
        <color indexed="8"/>
        <rFont val="Calibri"/>
        <family val="2"/>
      </rPr>
      <t>Limite Superior Permitido (</t>
    </r>
    <r>
      <rPr>
        <b/>
        <sz val="11"/>
        <color indexed="53"/>
        <rFont val="Calibri"/>
        <family val="2"/>
      </rPr>
      <t>A</t>
    </r>
    <r>
      <rPr>
        <b/>
        <sz val="11"/>
        <color indexed="8"/>
        <rFont val="Calibri"/>
        <family val="2"/>
      </rPr>
      <t>/</t>
    </r>
    <r>
      <rPr>
        <b/>
        <sz val="11"/>
        <color indexed="10"/>
        <rFont val="Calibri"/>
        <family val="2"/>
      </rPr>
      <t>B</t>
    </r>
    <r>
      <rPr>
        <b/>
        <sz val="11"/>
        <color indexed="8"/>
        <rFont val="Calibri"/>
        <family val="2"/>
      </rPr>
      <t xml:space="preserve"> - %)</t>
    </r>
  </si>
  <si>
    <t>Verificação</t>
  </si>
  <si>
    <t>PROJETO EXECUTIVO</t>
  </si>
  <si>
    <t>un.</t>
  </si>
  <si>
    <t>MOBILIZAÇÃO/DESMOBILIZAÇÃO - mob/desmob Jose Lobo e Manoel Corrêa; mob/desmob Pátio de triagem</t>
  </si>
  <si>
    <t>ADMINISTRAÇÃO LOCAL</t>
  </si>
  <si>
    <t>CANTEIRO DE OBRAS</t>
  </si>
  <si>
    <t>AVENIDA CORONEL JOSÉ LOBO</t>
  </si>
  <si>
    <t>5.1</t>
  </si>
  <si>
    <t>Serviços preliminares / demolições / remoções</t>
  </si>
  <si>
    <t>5.1.1</t>
  </si>
  <si>
    <t>FRESAGEM COM DESTINAÇÃO FINAL</t>
  </si>
  <si>
    <t>m²</t>
  </si>
  <si>
    <t>5.1.2</t>
  </si>
  <si>
    <t>REMOÇÃO DE PISO DE BLOCO INTERTRAVADO, DE FORMA MANUAL</t>
  </si>
  <si>
    <t>5.1.3</t>
  </si>
  <si>
    <t>Transporte com caminhão basculante de 14 m³ - rodovia pavimentada - blocos removidos</t>
  </si>
  <si>
    <t>tkm</t>
  </si>
  <si>
    <t>5.1.4</t>
  </si>
  <si>
    <t>Escavação, carga e transporte de material de 1ª categoria - DMT de 1.000 a 1.200 m - caminho de serviço pavimentado - com carregadeira e caminhão basculante de 14 m³</t>
  </si>
  <si>
    <t>m3</t>
  </si>
  <si>
    <t>5.1.5</t>
  </si>
  <si>
    <t>Transporte com caminhão basculante de 14 m³ - rodovia pavimentada - material escavação</t>
  </si>
  <si>
    <t>5.1.6</t>
  </si>
  <si>
    <t>Escavação, carga e transporte de solos moles - DMT de 1.000 a 1.200 m - caminho de serviço pavimentado - com caminhão basculante de 14 m³</t>
  </si>
  <si>
    <t>m³</t>
  </si>
  <si>
    <t>5.1.7</t>
  </si>
  <si>
    <t>Transporte com caminhão basculante com caçamba estanque com capacidade de 14 m³ - rodovia pavimentada</t>
  </si>
  <si>
    <t>5.1.8</t>
  </si>
  <si>
    <t>Demolição de guias, sarjetas ou sarjetões, de forma mecanizada, sem reaproveitamento</t>
  </si>
  <si>
    <t>m</t>
  </si>
  <si>
    <t>Terraplanagem</t>
  </si>
  <si>
    <t>5.1.9</t>
  </si>
  <si>
    <t>Raspagem e limpeza de terreno plano</t>
  </si>
  <si>
    <t>m2</t>
  </si>
  <si>
    <t>5.1.10</t>
  </si>
  <si>
    <t>Regularização e compactação de subleito</t>
  </si>
  <si>
    <t>5.1.11</t>
  </si>
  <si>
    <t>Base ou sub-base de brita graduada executada com vibroacabadora - brita comercial</t>
  </si>
  <si>
    <t xml:space="preserve">m3    </t>
  </si>
  <si>
    <t>5.1.12</t>
  </si>
  <si>
    <t>Transporte com caminhão basculante de 14 m³ - rodovia pavimentada - brita graduada</t>
  </si>
  <si>
    <t>Pavimentação em concreto</t>
  </si>
  <si>
    <t>5.1.13</t>
  </si>
  <si>
    <t>Concreto magro - confecção em betoneira e lançamento manual - areia e brita comerciais</t>
  </si>
  <si>
    <t>5.1.14</t>
  </si>
  <si>
    <t>EXECUÇÃO DE PAVIMENTO DE CONCRETO ARMADO (PCA), FCK = 40 MPA, ESPESSURA DE 23 CM</t>
  </si>
  <si>
    <t>5.1.15</t>
  </si>
  <si>
    <t>Meio-fio de concreto - MFC 03 - areia e brita comerciais - fôrma de madeira</t>
  </si>
  <si>
    <t>5.2</t>
  </si>
  <si>
    <t>Pavimentação intertravada</t>
  </si>
  <si>
    <t>5.2.1</t>
  </si>
  <si>
    <t>Pavimento c/ bloco intertravado concreto (Paver-cor natural) e=8cm, incl.
colchão de areia e rejunte com pó de pedra</t>
  </si>
  <si>
    <t xml:space="preserve">m2    </t>
  </si>
  <si>
    <t>RUA MANOEL CORREA</t>
  </si>
  <si>
    <t>6.1</t>
  </si>
  <si>
    <t>6.1.1</t>
  </si>
  <si>
    <t>6.1.2</t>
  </si>
  <si>
    <t xml:space="preserve">Demolição mecânica do pavimento - blocos sextavados </t>
  </si>
  <si>
    <t>6.1.3</t>
  </si>
  <si>
    <t>6.1.4</t>
  </si>
  <si>
    <t>6.1.5</t>
  </si>
  <si>
    <t>6.1.6</t>
  </si>
  <si>
    <t>6.1.7</t>
  </si>
  <si>
    <t>6.1.8</t>
  </si>
  <si>
    <t>6.1.9</t>
  </si>
  <si>
    <t>6.1.10</t>
  </si>
  <si>
    <t>6.1.11</t>
  </si>
  <si>
    <t>6.1.12</t>
  </si>
  <si>
    <t>6.1.13</t>
  </si>
  <si>
    <t>6.1.14</t>
  </si>
  <si>
    <t>6.1.15</t>
  </si>
  <si>
    <t>6.2</t>
  </si>
  <si>
    <t>6.2.1</t>
  </si>
  <si>
    <t>7.0</t>
  </si>
  <si>
    <t>PÁTIO DE TRIAGEM</t>
  </si>
  <si>
    <t>7.1</t>
  </si>
  <si>
    <t>7.1.1</t>
  </si>
  <si>
    <t>Demolição mecânica do pavimento</t>
  </si>
  <si>
    <t>7.1.2</t>
  </si>
  <si>
    <t>Transporte com caminhão basculante de 14 m³ - rodovia pavimentada - pavimento demolido</t>
  </si>
  <si>
    <t>7.1.3</t>
  </si>
  <si>
    <t>7.1.4</t>
  </si>
  <si>
    <t>7.1.5</t>
  </si>
  <si>
    <t>7.1.6</t>
  </si>
  <si>
    <t>7.1.7</t>
  </si>
  <si>
    <t>7.1.8</t>
  </si>
  <si>
    <t>7.1.9</t>
  </si>
  <si>
    <t>7.1.10</t>
  </si>
  <si>
    <t>7.1.11</t>
  </si>
  <si>
    <t>7.1.12</t>
  </si>
  <si>
    <t>7.1.13</t>
  </si>
  <si>
    <t>7.1.14</t>
  </si>
  <si>
    <t>8.0</t>
  </si>
  <si>
    <t>ASFALTO - ACABAMENTO PARA RUAS INTERMEDIÁRIAS</t>
  </si>
  <si>
    <t>8.1</t>
  </si>
  <si>
    <t>Pavimentação em CBUQ CAP-50/70, espessura de 8cm, incl. Fresagem, imprimação e transporte - Trecho José Lobo e Manoel Corrêa</t>
  </si>
  <si>
    <t>8.2</t>
  </si>
  <si>
    <t>Pavimentação em CBUQ CAP-50/70, espessura de 8cm, incl. Fresagem, imprimação e transporte - Trecho Pátio de Triagem</t>
  </si>
  <si>
    <t>9.0</t>
  </si>
  <si>
    <t xml:space="preserve">DRENAGEM </t>
  </si>
  <si>
    <t>9.1</t>
  </si>
  <si>
    <t>Escavação mecânica em material de 1° categoria para drenagem</t>
  </si>
  <si>
    <t>9.2</t>
  </si>
  <si>
    <t>Reaterro e compactação para drenagem</t>
  </si>
  <si>
    <t>9.3</t>
  </si>
  <si>
    <t>Assentamento de tubo 0,40m</t>
  </si>
  <si>
    <t>9.4</t>
  </si>
  <si>
    <t>Geotêxtil não-tecido agulhado em poliéster - resistência à tração longitudinal de 14 kN/m</t>
  </si>
  <si>
    <t>9.5</t>
  </si>
  <si>
    <t>Tubo PEAD corrugado com paredes estruturadas para drenagem - D = 400 mm</t>
  </si>
  <si>
    <t>9.6</t>
  </si>
  <si>
    <t>Limpeza e desobstrução de bueiros simples</t>
  </si>
  <si>
    <t>9.7</t>
  </si>
  <si>
    <t>Bica corrida</t>
  </si>
  <si>
    <t>9.8</t>
  </si>
  <si>
    <t>Caixa de ligação e passagem - CLP 01 - areia e brita comerciais</t>
  </si>
  <si>
    <t xml:space="preserve">ud </t>
  </si>
  <si>
    <t>9.9</t>
  </si>
  <si>
    <t>Boca de lobo combinada - chapéu e grelha simples metálica - BLC 01 - areia e brita comerciais</t>
  </si>
  <si>
    <t>VALOR TOTAL GERAL SEM BDI  (B)</t>
  </si>
  <si>
    <t>BDI</t>
  </si>
  <si>
    <t>VALOR TOTAL GERAL COM BDI</t>
  </si>
  <si>
    <t>DIRETORIA DE ENGENHARIA E MANUTENÇÃO</t>
  </si>
  <si>
    <t>ANEXO II - MODELO DE PROPOSTA - COMPOSIÇÃO DO BDI</t>
  </si>
  <si>
    <t>ITEM</t>
  </si>
  <si>
    <t>DISCRIMINAÇÃO</t>
  </si>
  <si>
    <t>TAXA (%)</t>
  </si>
  <si>
    <t>OBSERVAÇÃO</t>
  </si>
  <si>
    <t>SITUAÇÃO DO INTERVALO ADMISSIVEL</t>
  </si>
  <si>
    <t>PARCELAS DO BDI (%)</t>
  </si>
  <si>
    <t>1 Quartil</t>
  </si>
  <si>
    <t xml:space="preserve">Médio </t>
  </si>
  <si>
    <t>3 Quartil</t>
  </si>
  <si>
    <t>AC - ADMINISTRAÇÃO CENTRAL</t>
  </si>
  <si>
    <t>SG - SEGUROS + GARANTIA</t>
  </si>
  <si>
    <t>R - RISCOS</t>
  </si>
  <si>
    <t>DF - DESPESAS FINANCEIRAS</t>
  </si>
  <si>
    <t>L - LUCRO BRUTO</t>
  </si>
  <si>
    <t>I - IMPOSTOS</t>
  </si>
  <si>
    <t>PIS</t>
  </si>
  <si>
    <t>COFINS</t>
  </si>
  <si>
    <t>6.3</t>
  </si>
  <si>
    <t>ISS (CONFORME LEGISLAÇÃO MUNICIPAL)</t>
  </si>
  <si>
    <t>6.4</t>
  </si>
  <si>
    <t>CONTRIB.PREV. SOBRE REC. BRUTA - CPRB</t>
  </si>
  <si>
    <t>TOTAL DO BDI (R$)</t>
  </si>
  <si>
    <t>Parâmetros do Acórdão 2.622/2013 - Plenário</t>
  </si>
  <si>
    <t>PREÇO DE VENDA (R$)</t>
  </si>
  <si>
    <t>Sem CPRB</t>
  </si>
  <si>
    <t>BDI (%)</t>
  </si>
  <si>
    <t>Com CPRB</t>
  </si>
  <si>
    <t>Equação Acordão TCU 2.622/2013 - Plenário</t>
  </si>
  <si>
    <t>Onde:</t>
  </si>
  <si>
    <t>AC: taxa de administração central;</t>
  </si>
  <si>
    <t>S: taxa de seguros;</t>
  </si>
  <si>
    <t>G: taxa de garantias;</t>
  </si>
  <si>
    <t>R: taxa de riscos;</t>
  </si>
  <si>
    <t>DF: taxa de despesas financeiras;</t>
  </si>
  <si>
    <t>L: taxa de lucro/remuneração;</t>
  </si>
  <si>
    <t>I: taxa de incidência de impostos (PIS, COFINS, ISS, CPRB).</t>
  </si>
  <si>
    <t xml:space="preserve"> A LICITANTE DEVERÁ APRESENTAR O BDI DE ACORDO COM OS ÍNDICES DE SUA EMPRESA E INTERVALOS ADMISSÍVEIS  </t>
  </si>
  <si>
    <t xml:space="preserve">* 01: Preencher células em verde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</si>
</sst>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R$ &quot;* #,##0.00_-;&quot;-R$ &quot;* #,##0.00_-;_-&quot;R$ &quot;* \-??_-;_-@_-"/>
    <numFmt numFmtId="165" formatCode="&quot;R$&quot;#,##0.00"/>
    <numFmt numFmtId="166" formatCode="&quot;R$ &quot;#,##0.00"/>
    <numFmt numFmtId="167" formatCode="0.00000%"/>
    <numFmt numFmtId="168" formatCode="0.0000000%"/>
    <numFmt numFmtId="169" formatCode="#,##0.0000"/>
  </numFmts>
  <fonts count="28" x14ac:knownFonts="1">
    <font>
      <sz val="10"/>
      <name val="Arial"/>
    </font>
    <font>
      <sz val="14"/>
      <color indexed="8"/>
      <name val="Arial"/>
      <family val="2"/>
    </font>
    <font>
      <sz val="12"/>
      <name val="Calibri"/>
      <family val="2"/>
    </font>
    <font>
      <b/>
      <sz val="12"/>
      <color indexed="8"/>
      <name val="Calibri"/>
      <family val="2"/>
    </font>
    <font>
      <sz val="11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Calibri"/>
      <family val="2"/>
    </font>
    <font>
      <b/>
      <sz val="12"/>
      <color indexed="9"/>
      <name val="Calibri"/>
      <family val="2"/>
    </font>
    <font>
      <b/>
      <sz val="14"/>
      <name val="Calibri"/>
      <family val="2"/>
    </font>
    <font>
      <b/>
      <sz val="16"/>
      <color indexed="9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1"/>
      <color indexed="30"/>
      <name val="Calibri"/>
      <family val="2"/>
    </font>
    <font>
      <b/>
      <sz val="11"/>
      <color indexed="10"/>
      <name val="Calibri"/>
      <family val="2"/>
    </font>
    <font>
      <b/>
      <sz val="11"/>
      <color indexed="53"/>
      <name val="Calibri"/>
      <family val="2"/>
    </font>
    <font>
      <sz val="11"/>
      <name val="Calibri"/>
      <family val="2"/>
    </font>
    <font>
      <sz val="11"/>
      <color indexed="10"/>
      <name val="Calibri"/>
      <family val="2"/>
    </font>
    <font>
      <sz val="9"/>
      <color indexed="8"/>
      <name val="Calibri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8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rgb="FFFF0000"/>
      <name val="Arial"/>
      <family val="2"/>
    </font>
    <font>
      <sz val="11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56"/>
        <bgColor indexed="62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30"/>
      </patternFill>
    </fill>
    <fill>
      <patternFill patternType="solid">
        <fgColor indexed="60"/>
        <bgColor indexed="25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60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42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/>
      <diagonal/>
    </border>
    <border>
      <left style="medium">
        <color indexed="64"/>
      </left>
      <right style="thin">
        <color indexed="23"/>
      </right>
      <top style="thin">
        <color indexed="2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23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23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23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/>
    <xf numFmtId="9" fontId="6" fillId="0" borderId="0" applyFill="0" applyBorder="0" applyAlignment="0" applyProtection="0"/>
    <xf numFmtId="164" fontId="6" fillId="0" borderId="0" applyFill="0" applyBorder="0" applyAlignment="0" applyProtection="0"/>
    <xf numFmtId="9" fontId="6" fillId="0" borderId="0" applyFill="0" applyBorder="0" applyAlignment="0" applyProtection="0"/>
    <xf numFmtId="0" fontId="6" fillId="0" borderId="0"/>
    <xf numFmtId="0" fontId="6" fillId="0" borderId="0"/>
    <xf numFmtId="0" fontId="5" fillId="0" borderId="0"/>
    <xf numFmtId="164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</cellStyleXfs>
  <cellXfs count="16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/>
    <xf numFmtId="0" fontId="2" fillId="2" borderId="4" xfId="0" applyFont="1" applyFill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/>
    <xf numFmtId="4" fontId="4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/>
    </xf>
    <xf numFmtId="165" fontId="7" fillId="2" borderId="4" xfId="2" applyNumberFormat="1" applyFont="1" applyFill="1" applyBorder="1" applyAlignment="1" applyProtection="1">
      <alignment horizontal="center" wrapText="1"/>
    </xf>
    <xf numFmtId="165" fontId="7" fillId="2" borderId="0" xfId="2" applyNumberFormat="1" applyFont="1" applyFill="1" applyBorder="1" applyAlignment="1" applyProtection="1">
      <alignment horizontal="center"/>
    </xf>
    <xf numFmtId="165" fontId="7" fillId="2" borderId="0" xfId="2" applyNumberFormat="1" applyFont="1" applyFill="1" applyBorder="1" applyAlignment="1" applyProtection="1">
      <alignment horizontal="center" vertical="center"/>
    </xf>
    <xf numFmtId="165" fontId="7" fillId="2" borderId="8" xfId="2" applyNumberFormat="1" applyFont="1" applyFill="1" applyBorder="1" applyAlignment="1" applyProtection="1">
      <alignment horizontal="center"/>
    </xf>
    <xf numFmtId="4" fontId="5" fillId="0" borderId="0" xfId="0" applyNumberFormat="1" applyFont="1" applyAlignment="1">
      <alignment vertical="center" wrapText="1"/>
    </xf>
    <xf numFmtId="165" fontId="7" fillId="2" borderId="18" xfId="2" applyNumberFormat="1" applyFont="1" applyFill="1" applyBorder="1" applyAlignment="1" applyProtection="1">
      <alignment horizontal="right" vertical="center" wrapText="1"/>
    </xf>
    <xf numFmtId="10" fontId="6" fillId="6" borderId="19" xfId="1" applyNumberFormat="1" applyFill="1" applyBorder="1" applyAlignment="1" applyProtection="1">
      <alignment vertical="center" wrapText="1"/>
    </xf>
    <xf numFmtId="4" fontId="11" fillId="8" borderId="21" xfId="0" applyNumberFormat="1" applyFont="1" applyFill="1" applyBorder="1" applyAlignment="1">
      <alignment horizontal="center" vertical="center"/>
    </xf>
    <xf numFmtId="4" fontId="11" fillId="8" borderId="22" xfId="0" applyNumberFormat="1" applyFont="1" applyFill="1" applyBorder="1" applyAlignment="1">
      <alignment vertical="center"/>
    </xf>
    <xf numFmtId="4" fontId="11" fillId="8" borderId="22" xfId="0" applyNumberFormat="1" applyFont="1" applyFill="1" applyBorder="1" applyAlignment="1">
      <alignment horizontal="center" vertical="center" wrapText="1"/>
    </xf>
    <xf numFmtId="166" fontId="11" fillId="8" borderId="23" xfId="0" applyNumberFormat="1" applyFont="1" applyFill="1" applyBorder="1" applyAlignment="1">
      <alignment horizontal="center" vertical="center" wrapText="1"/>
    </xf>
    <xf numFmtId="166" fontId="11" fillId="8" borderId="24" xfId="0" applyNumberFormat="1" applyFont="1" applyFill="1" applyBorder="1" applyAlignment="1">
      <alignment horizontal="center" vertical="center" wrapText="1"/>
    </xf>
    <xf numFmtId="2" fontId="12" fillId="0" borderId="25" xfId="0" applyNumberFormat="1" applyFont="1" applyBorder="1" applyAlignment="1">
      <alignment horizontal="center" vertical="center" wrapText="1"/>
    </xf>
    <xf numFmtId="2" fontId="14" fillId="0" borderId="25" xfId="0" applyNumberFormat="1" applyFont="1" applyBorder="1" applyAlignment="1">
      <alignment horizontal="center" vertical="center" wrapText="1"/>
    </xf>
    <xf numFmtId="0" fontId="12" fillId="9" borderId="26" xfId="0" applyFont="1" applyFill="1" applyBorder="1" applyAlignment="1">
      <alignment horizontal="center" vertical="center"/>
    </xf>
    <xf numFmtId="0" fontId="5" fillId="10" borderId="27" xfId="0" applyFont="1" applyFill="1" applyBorder="1" applyAlignment="1">
      <alignment vertical="center" wrapText="1"/>
    </xf>
    <xf numFmtId="0" fontId="5" fillId="10" borderId="27" xfId="0" applyFont="1" applyFill="1" applyBorder="1" applyAlignment="1">
      <alignment horizontal="center" vertical="center" wrapText="1"/>
    </xf>
    <xf numFmtId="0" fontId="16" fillId="10" borderId="27" xfId="0" applyFont="1" applyFill="1" applyBorder="1" applyAlignment="1">
      <alignment horizontal="center" vertical="center"/>
    </xf>
    <xf numFmtId="166" fontId="16" fillId="6" borderId="28" xfId="0" applyNumberFormat="1" applyFont="1" applyFill="1" applyBorder="1" applyAlignment="1">
      <alignment horizontal="center" vertical="center"/>
    </xf>
    <xf numFmtId="166" fontId="11" fillId="10" borderId="29" xfId="0" applyNumberFormat="1" applyFont="1" applyFill="1" applyBorder="1" applyAlignment="1">
      <alignment horizontal="center" vertical="center"/>
    </xf>
    <xf numFmtId="167" fontId="5" fillId="0" borderId="25" xfId="3" applyNumberFormat="1" applyFont="1" applyFill="1" applyBorder="1" applyAlignment="1" applyProtection="1">
      <alignment vertical="center"/>
    </xf>
    <xf numFmtId="168" fontId="5" fillId="0" borderId="25" xfId="3" applyNumberFormat="1" applyFont="1" applyFill="1" applyBorder="1" applyAlignment="1" applyProtection="1">
      <alignment vertical="center"/>
    </xf>
    <xf numFmtId="4" fontId="17" fillId="0" borderId="25" xfId="0" applyNumberFormat="1" applyFont="1" applyBorder="1" applyAlignment="1">
      <alignment horizontal="center" vertical="center"/>
    </xf>
    <xf numFmtId="0" fontId="5" fillId="10" borderId="30" xfId="0" applyFont="1" applyFill="1" applyBorder="1" applyAlignment="1">
      <alignment horizontal="center" vertical="center" wrapText="1"/>
    </xf>
    <xf numFmtId="166" fontId="12" fillId="9" borderId="29" xfId="0" applyNumberFormat="1" applyFont="1" applyFill="1" applyBorder="1" applyAlignment="1">
      <alignment horizontal="center" vertical="center"/>
    </xf>
    <xf numFmtId="4" fontId="18" fillId="0" borderId="0" xfId="0" applyNumberFormat="1" applyFont="1" applyAlignment="1">
      <alignment vertical="center"/>
    </xf>
    <xf numFmtId="4" fontId="16" fillId="0" borderId="33" xfId="0" applyNumberFormat="1" applyFont="1" applyBorder="1" applyAlignment="1">
      <alignment horizontal="center" vertical="center"/>
    </xf>
    <xf numFmtId="4" fontId="16" fillId="11" borderId="28" xfId="0" applyNumberFormat="1" applyFont="1" applyFill="1" applyBorder="1" applyAlignment="1">
      <alignment vertical="center" wrapText="1"/>
    </xf>
    <xf numFmtId="4" fontId="16" fillId="0" borderId="28" xfId="0" applyNumberFormat="1" applyFont="1" applyBorder="1" applyAlignment="1">
      <alignment horizontal="center" vertical="center"/>
    </xf>
    <xf numFmtId="166" fontId="16" fillId="2" borderId="34" xfId="0" applyNumberFormat="1" applyFont="1" applyFill="1" applyBorder="1" applyAlignment="1">
      <alignment horizontal="center" vertical="center"/>
    </xf>
    <xf numFmtId="4" fontId="16" fillId="0" borderId="28" xfId="0" applyNumberFormat="1" applyFont="1" applyBorder="1" applyAlignment="1">
      <alignment vertical="center" wrapText="1"/>
    </xf>
    <xf numFmtId="166" fontId="16" fillId="0" borderId="34" xfId="0" applyNumberFormat="1" applyFont="1" applyBorder="1" applyAlignment="1">
      <alignment horizontal="center" vertical="center"/>
    </xf>
    <xf numFmtId="4" fontId="16" fillId="11" borderId="28" xfId="0" applyNumberFormat="1" applyFont="1" applyFill="1" applyBorder="1" applyAlignment="1">
      <alignment vertical="center"/>
    </xf>
    <xf numFmtId="4" fontId="16" fillId="2" borderId="28" xfId="0" applyNumberFormat="1" applyFont="1" applyFill="1" applyBorder="1" applyAlignment="1">
      <alignment horizontal="center" vertical="center"/>
    </xf>
    <xf numFmtId="0" fontId="12" fillId="9" borderId="27" xfId="0" applyFont="1" applyFill="1" applyBorder="1" applyAlignment="1">
      <alignment vertical="center" wrapText="1"/>
    </xf>
    <xf numFmtId="0" fontId="12" fillId="9" borderId="30" xfId="0" applyFont="1" applyFill="1" applyBorder="1" applyAlignment="1">
      <alignment horizontal="center" vertical="center" wrapText="1"/>
    </xf>
    <xf numFmtId="0" fontId="16" fillId="9" borderId="27" xfId="0" applyFont="1" applyFill="1" applyBorder="1" applyAlignment="1">
      <alignment horizontal="center" vertical="center"/>
    </xf>
    <xf numFmtId="0" fontId="5" fillId="9" borderId="27" xfId="0" applyFont="1" applyFill="1" applyBorder="1" applyAlignment="1">
      <alignment horizontal="center" vertical="center"/>
    </xf>
    <xf numFmtId="4" fontId="16" fillId="12" borderId="33" xfId="0" applyNumberFormat="1" applyFont="1" applyFill="1" applyBorder="1" applyAlignment="1">
      <alignment horizontal="center" vertical="center"/>
    </xf>
    <xf numFmtId="4" fontId="16" fillId="0" borderId="28" xfId="0" applyNumberFormat="1" applyFont="1" applyBorder="1" applyAlignment="1">
      <alignment horizontal="left" vertical="center"/>
    </xf>
    <xf numFmtId="4" fontId="16" fillId="0" borderId="28" xfId="0" applyNumberFormat="1" applyFont="1" applyBorder="1" applyAlignment="1">
      <alignment vertical="center"/>
    </xf>
    <xf numFmtId="0" fontId="12" fillId="9" borderId="27" xfId="0" applyFont="1" applyFill="1" applyBorder="1" applyAlignment="1">
      <alignment horizontal="center" vertical="center" wrapText="1"/>
    </xf>
    <xf numFmtId="0" fontId="17" fillId="9" borderId="27" xfId="0" applyFont="1" applyFill="1" applyBorder="1" applyAlignment="1">
      <alignment horizontal="center" vertical="center"/>
    </xf>
    <xf numFmtId="4" fontId="16" fillId="0" borderId="28" xfId="0" applyNumberFormat="1" applyFont="1" applyBorder="1" applyAlignment="1">
      <alignment horizontal="center" vertical="center" wrapText="1"/>
    </xf>
    <xf numFmtId="4" fontId="16" fillId="11" borderId="0" xfId="0" applyNumberFormat="1" applyFont="1" applyFill="1" applyAlignment="1">
      <alignment vertical="center" wrapText="1"/>
    </xf>
    <xf numFmtId="4" fontId="16" fillId="0" borderId="26" xfId="0" applyNumberFormat="1" applyFont="1" applyBorder="1" applyAlignment="1">
      <alignment horizontal="center" vertical="center"/>
    </xf>
    <xf numFmtId="166" fontId="16" fillId="0" borderId="35" xfId="0" applyNumberFormat="1" applyFont="1" applyBorder="1" applyAlignment="1">
      <alignment horizontal="center" vertical="center"/>
    </xf>
    <xf numFmtId="4" fontId="16" fillId="0" borderId="36" xfId="0" applyNumberFormat="1" applyFont="1" applyBorder="1" applyAlignment="1">
      <alignment horizontal="center" vertical="center"/>
    </xf>
    <xf numFmtId="4" fontId="16" fillId="0" borderId="27" xfId="0" applyNumberFormat="1" applyFont="1" applyBorder="1" applyAlignment="1">
      <alignment vertical="center"/>
    </xf>
    <xf numFmtId="4" fontId="16" fillId="2" borderId="27" xfId="0" applyNumberFormat="1" applyFont="1" applyFill="1" applyBorder="1" applyAlignment="1">
      <alignment horizontal="center" vertical="center"/>
    </xf>
    <xf numFmtId="4" fontId="16" fillId="0" borderId="27" xfId="0" applyNumberFormat="1" applyFont="1" applyBorder="1" applyAlignment="1">
      <alignment horizontal="center" vertical="center"/>
    </xf>
    <xf numFmtId="4" fontId="16" fillId="0" borderId="27" xfId="0" applyNumberFormat="1" applyFont="1" applyBorder="1" applyAlignment="1">
      <alignment vertical="center" wrapText="1"/>
    </xf>
    <xf numFmtId="0" fontId="19" fillId="8" borderId="37" xfId="0" applyFont="1" applyFill="1" applyBorder="1" applyAlignment="1">
      <alignment horizontal="center" vertical="center"/>
    </xf>
    <xf numFmtId="166" fontId="20" fillId="8" borderId="40" xfId="0" applyNumberFormat="1" applyFont="1" applyFill="1" applyBorder="1" applyAlignment="1">
      <alignment horizontal="center" vertical="center"/>
    </xf>
    <xf numFmtId="0" fontId="19" fillId="8" borderId="41" xfId="0" applyFont="1" applyFill="1" applyBorder="1" applyAlignment="1">
      <alignment horizontal="center" vertical="center"/>
    </xf>
    <xf numFmtId="0" fontId="19" fillId="4" borderId="17" xfId="0" applyFont="1" applyFill="1" applyBorder="1" applyAlignment="1">
      <alignment horizontal="center" vertical="center"/>
    </xf>
    <xf numFmtId="166" fontId="21" fillId="4" borderId="40" xfId="0" applyNumberFormat="1" applyFont="1" applyFill="1" applyBorder="1" applyAlignment="1">
      <alignment horizontal="center" vertical="center"/>
    </xf>
    <xf numFmtId="169" fontId="5" fillId="0" borderId="0" xfId="0" applyNumberFormat="1" applyFont="1" applyAlignment="1">
      <alignment vertical="center"/>
    </xf>
    <xf numFmtId="4" fontId="5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vertical="center"/>
    </xf>
    <xf numFmtId="0" fontId="12" fillId="9" borderId="31" xfId="0" applyFont="1" applyFill="1" applyBorder="1" applyAlignment="1">
      <alignment horizontal="left" vertical="center" wrapText="1"/>
    </xf>
    <xf numFmtId="0" fontId="12" fillId="9" borderId="32" xfId="0" applyFont="1" applyFill="1" applyBorder="1" applyAlignment="1">
      <alignment horizontal="left" vertical="center" wrapText="1"/>
    </xf>
    <xf numFmtId="0" fontId="20" fillId="8" borderId="38" xfId="0" applyFont="1" applyFill="1" applyBorder="1" applyAlignment="1">
      <alignment horizontal="right" vertical="center"/>
    </xf>
    <xf numFmtId="0" fontId="20" fillId="8" borderId="39" xfId="0" applyFont="1" applyFill="1" applyBorder="1" applyAlignment="1">
      <alignment horizontal="right" vertical="center"/>
    </xf>
    <xf numFmtId="0" fontId="20" fillId="8" borderId="42" xfId="0" applyFont="1" applyFill="1" applyBorder="1" applyAlignment="1">
      <alignment horizontal="right" vertical="center"/>
    </xf>
    <xf numFmtId="0" fontId="20" fillId="8" borderId="43" xfId="0" applyFont="1" applyFill="1" applyBorder="1" applyAlignment="1">
      <alignment horizontal="right" vertical="center"/>
    </xf>
    <xf numFmtId="0" fontId="21" fillId="4" borderId="44" xfId="0" applyFont="1" applyFill="1" applyBorder="1" applyAlignment="1">
      <alignment horizontal="right" vertical="center"/>
    </xf>
    <xf numFmtId="0" fontId="21" fillId="4" borderId="19" xfId="0" applyFont="1" applyFill="1" applyBorder="1" applyAlignment="1">
      <alignment horizontal="right" vertical="center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165" fontId="9" fillId="2" borderId="12" xfId="2" applyNumberFormat="1" applyFont="1" applyFill="1" applyBorder="1" applyAlignment="1" applyProtection="1">
      <alignment horizontal="center" vertical="center" wrapText="1"/>
    </xf>
    <xf numFmtId="165" fontId="9" fillId="2" borderId="13" xfId="2" applyNumberFormat="1" applyFont="1" applyFill="1" applyBorder="1" applyAlignment="1" applyProtection="1">
      <alignment horizontal="center" vertical="center" wrapText="1"/>
    </xf>
    <xf numFmtId="165" fontId="9" fillId="2" borderId="14" xfId="2" applyNumberFormat="1" applyFont="1" applyFill="1" applyBorder="1" applyAlignment="1" applyProtection="1">
      <alignment horizontal="center" vertical="center" wrapText="1"/>
    </xf>
    <xf numFmtId="165" fontId="9" fillId="5" borderId="15" xfId="2" applyNumberFormat="1" applyFont="1" applyFill="1" applyBorder="1" applyAlignment="1" applyProtection="1">
      <alignment horizontal="center" vertical="center" wrapText="1"/>
    </xf>
    <xf numFmtId="165" fontId="9" fillId="5" borderId="16" xfId="2" applyNumberFormat="1" applyFont="1" applyFill="1" applyBorder="1" applyAlignment="1" applyProtection="1">
      <alignment horizontal="center" vertical="center" wrapText="1"/>
    </xf>
    <xf numFmtId="165" fontId="7" fillId="2" borderId="17" xfId="2" applyNumberFormat="1" applyFont="1" applyFill="1" applyBorder="1" applyAlignment="1" applyProtection="1">
      <alignment horizontal="left" vertical="center" wrapText="1"/>
    </xf>
    <xf numFmtId="165" fontId="7" fillId="2" borderId="18" xfId="2" applyNumberFormat="1" applyFont="1" applyFill="1" applyBorder="1" applyAlignment="1" applyProtection="1">
      <alignment horizontal="left" vertical="center" wrapText="1"/>
    </xf>
    <xf numFmtId="165" fontId="7" fillId="2" borderId="19" xfId="2" applyNumberFormat="1" applyFont="1" applyFill="1" applyBorder="1" applyAlignment="1" applyProtection="1">
      <alignment horizontal="left" vertical="center" wrapText="1"/>
    </xf>
    <xf numFmtId="4" fontId="10" fillId="7" borderId="20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4" fontId="4" fillId="3" borderId="7" xfId="0" applyNumberFormat="1" applyFont="1" applyFill="1" applyBorder="1" applyAlignment="1">
      <alignment horizontal="left" vertical="center" wrapText="1"/>
    </xf>
    <xf numFmtId="165" fontId="7" fillId="2" borderId="4" xfId="2" applyNumberFormat="1" applyFont="1" applyFill="1" applyBorder="1" applyAlignment="1" applyProtection="1">
      <alignment horizontal="center" wrapText="1"/>
    </xf>
    <xf numFmtId="165" fontId="7" fillId="2" borderId="5" xfId="2" applyNumberFormat="1" applyFont="1" applyFill="1" applyBorder="1" applyAlignment="1" applyProtection="1">
      <alignment horizontal="center" wrapText="1"/>
    </xf>
    <xf numFmtId="165" fontId="7" fillId="2" borderId="6" xfId="2" applyNumberFormat="1" applyFont="1" applyFill="1" applyBorder="1" applyAlignment="1" applyProtection="1">
      <alignment horizont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6" fillId="11" borderId="0" xfId="4" applyFill="1"/>
    <xf numFmtId="0" fontId="6" fillId="13" borderId="37" xfId="5" applyFill="1" applyBorder="1"/>
    <xf numFmtId="0" fontId="6" fillId="13" borderId="45" xfId="5" applyFill="1" applyBorder="1"/>
    <xf numFmtId="0" fontId="6" fillId="13" borderId="45" xfId="5" applyFill="1" applyBorder="1" applyAlignment="1">
      <alignment horizontal="center"/>
    </xf>
    <xf numFmtId="0" fontId="6" fillId="13" borderId="39" xfId="5" applyFill="1" applyBorder="1"/>
    <xf numFmtId="0" fontId="6" fillId="13" borderId="46" xfId="5" applyFill="1" applyBorder="1"/>
    <xf numFmtId="0" fontId="6" fillId="13" borderId="0" xfId="5" applyFill="1" applyAlignment="1">
      <alignment horizontal="center"/>
    </xf>
    <xf numFmtId="0" fontId="6" fillId="13" borderId="47" xfId="5" applyFill="1" applyBorder="1"/>
    <xf numFmtId="0" fontId="4" fillId="14" borderId="0" xfId="6" applyFont="1" applyFill="1" applyAlignment="1" applyProtection="1">
      <alignment horizontal="left"/>
      <protection locked="0"/>
    </xf>
    <xf numFmtId="0" fontId="22" fillId="14" borderId="0" xfId="6" applyFont="1" applyFill="1" applyAlignment="1">
      <alignment horizontal="left"/>
    </xf>
    <xf numFmtId="0" fontId="22" fillId="14" borderId="47" xfId="6" applyFont="1" applyFill="1" applyBorder="1" applyAlignment="1">
      <alignment horizontal="left"/>
    </xf>
    <xf numFmtId="165" fontId="23" fillId="11" borderId="46" xfId="7" applyNumberFormat="1" applyFont="1" applyFill="1" applyBorder="1" applyAlignment="1">
      <alignment horizontal="center" wrapText="1"/>
    </xf>
    <xf numFmtId="165" fontId="23" fillId="11" borderId="0" xfId="7" applyNumberFormat="1" applyFont="1" applyFill="1" applyAlignment="1">
      <alignment horizontal="center" wrapText="1"/>
    </xf>
    <xf numFmtId="165" fontId="23" fillId="11" borderId="47" xfId="7" applyNumberFormat="1" applyFont="1" applyFill="1" applyBorder="1" applyAlignment="1">
      <alignment horizontal="center" wrapText="1"/>
    </xf>
    <xf numFmtId="0" fontId="6" fillId="13" borderId="0" xfId="5" applyFill="1"/>
    <xf numFmtId="0" fontId="6" fillId="13" borderId="0" xfId="5" applyFill="1" applyAlignment="1">
      <alignment horizontal="center"/>
    </xf>
    <xf numFmtId="0" fontId="24" fillId="11" borderId="46" xfId="4" applyFont="1" applyFill="1" applyBorder="1" applyAlignment="1">
      <alignment horizontal="center" vertical="center"/>
    </xf>
    <xf numFmtId="0" fontId="24" fillId="11" borderId="0" xfId="4" applyFont="1" applyFill="1" applyAlignment="1">
      <alignment horizontal="center" vertical="center"/>
    </xf>
    <xf numFmtId="0" fontId="24" fillId="11" borderId="47" xfId="4" applyFont="1" applyFill="1" applyBorder="1" applyAlignment="1">
      <alignment horizontal="center" vertical="center"/>
    </xf>
    <xf numFmtId="0" fontId="25" fillId="15" borderId="17" xfId="4" applyFont="1" applyFill="1" applyBorder="1" applyAlignment="1">
      <alignment horizontal="center" vertical="center" wrapText="1"/>
    </xf>
    <xf numFmtId="0" fontId="25" fillId="15" borderId="18" xfId="4" applyFont="1" applyFill="1" applyBorder="1" applyAlignment="1">
      <alignment horizontal="center" vertical="center" wrapText="1"/>
    </xf>
    <xf numFmtId="0" fontId="25" fillId="15" borderId="19" xfId="4" applyFont="1" applyFill="1" applyBorder="1" applyAlignment="1">
      <alignment horizontal="center" vertical="center" wrapText="1"/>
    </xf>
    <xf numFmtId="0" fontId="20" fillId="13" borderId="17" xfId="5" applyFont="1" applyFill="1" applyBorder="1" applyAlignment="1">
      <alignment horizontal="center" vertical="center"/>
    </xf>
    <xf numFmtId="0" fontId="20" fillId="13" borderId="18" xfId="5" applyFont="1" applyFill="1" applyBorder="1" applyAlignment="1">
      <alignment horizontal="center" vertical="center"/>
    </xf>
    <xf numFmtId="0" fontId="20" fillId="13" borderId="19" xfId="5" applyFont="1" applyFill="1" applyBorder="1" applyAlignment="1">
      <alignment horizontal="center" vertical="center"/>
    </xf>
    <xf numFmtId="0" fontId="6" fillId="16" borderId="40" xfId="5" applyFill="1" applyBorder="1" applyAlignment="1">
      <alignment horizontal="center" vertical="center"/>
    </xf>
    <xf numFmtId="0" fontId="6" fillId="16" borderId="48" xfId="5" applyFill="1" applyBorder="1" applyAlignment="1">
      <alignment horizontal="center" vertical="center" wrapText="1"/>
    </xf>
    <xf numFmtId="0" fontId="6" fillId="16" borderId="49" xfId="5" applyFill="1" applyBorder="1" applyAlignment="1">
      <alignment horizontal="center" vertical="center" wrapText="1"/>
    </xf>
    <xf numFmtId="0" fontId="6" fillId="16" borderId="40" xfId="5" applyFill="1" applyBorder="1" applyAlignment="1">
      <alignment horizontal="center" vertical="center"/>
    </xf>
    <xf numFmtId="0" fontId="6" fillId="0" borderId="40" xfId="5" applyBorder="1" applyAlignment="1">
      <alignment horizontal="center"/>
    </xf>
    <xf numFmtId="0" fontId="6" fillId="17" borderId="40" xfId="5" applyFill="1" applyBorder="1"/>
    <xf numFmtId="10" fontId="6" fillId="18" borderId="49" xfId="8" applyNumberFormat="1" applyFont="1" applyFill="1" applyBorder="1" applyAlignment="1">
      <alignment horizontal="center" vertical="center"/>
    </xf>
    <xf numFmtId="10" fontId="6" fillId="0" borderId="40" xfId="9" applyNumberFormat="1" applyFont="1" applyBorder="1" applyAlignment="1">
      <alignment horizontal="center"/>
    </xf>
    <xf numFmtId="10" fontId="6" fillId="18" borderId="40" xfId="8" applyNumberFormat="1" applyFont="1" applyFill="1" applyBorder="1" applyAlignment="1">
      <alignment horizontal="center" vertical="center"/>
    </xf>
    <xf numFmtId="0" fontId="6" fillId="17" borderId="40" xfId="5" applyFill="1" applyBorder="1" applyAlignment="1">
      <alignment horizontal="left"/>
    </xf>
    <xf numFmtId="10" fontId="6" fillId="18" borderId="40" xfId="9" applyNumberFormat="1" applyFont="1" applyFill="1" applyBorder="1" applyAlignment="1">
      <alignment horizontal="center"/>
    </xf>
    <xf numFmtId="0" fontId="6" fillId="13" borderId="46" xfId="5" applyFill="1" applyBorder="1" applyAlignment="1">
      <alignment horizontal="center"/>
    </xf>
    <xf numFmtId="10" fontId="6" fillId="13" borderId="0" xfId="5" applyNumberFormat="1" applyFill="1"/>
    <xf numFmtId="10" fontId="6" fillId="13" borderId="47" xfId="5" applyNumberFormat="1" applyFill="1" applyBorder="1"/>
    <xf numFmtId="0" fontId="6" fillId="0" borderId="40" xfId="5" applyBorder="1" applyAlignment="1">
      <alignment horizontal="left" indent="5"/>
    </xf>
    <xf numFmtId="0" fontId="6" fillId="0" borderId="17" xfId="5" applyBorder="1" applyAlignment="1">
      <alignment horizontal="left"/>
    </xf>
    <xf numFmtId="0" fontId="6" fillId="0" borderId="40" xfId="5" applyBorder="1" applyAlignment="1">
      <alignment horizontal="center"/>
    </xf>
    <xf numFmtId="0" fontId="6" fillId="0" borderId="17" xfId="5" applyBorder="1" applyAlignment="1">
      <alignment horizontal="center"/>
    </xf>
    <xf numFmtId="0" fontId="6" fillId="0" borderId="18" xfId="5" applyBorder="1" applyAlignment="1">
      <alignment horizontal="center"/>
    </xf>
    <xf numFmtId="0" fontId="6" fillId="0" borderId="19" xfId="5" applyBorder="1" applyAlignment="1">
      <alignment horizontal="center"/>
    </xf>
    <xf numFmtId="0" fontId="6" fillId="0" borderId="40" xfId="5" applyBorder="1"/>
    <xf numFmtId="0" fontId="20" fillId="0" borderId="40" xfId="5" applyFont="1" applyBorder="1" applyAlignment="1">
      <alignment horizontal="right"/>
    </xf>
    <xf numFmtId="10" fontId="6" fillId="19" borderId="40" xfId="8" applyNumberFormat="1" applyFont="1" applyFill="1" applyBorder="1" applyAlignment="1">
      <alignment horizontal="center" vertical="center"/>
    </xf>
    <xf numFmtId="0" fontId="6" fillId="13" borderId="41" xfId="5" applyFill="1" applyBorder="1"/>
    <xf numFmtId="0" fontId="6" fillId="13" borderId="50" xfId="5" applyFill="1" applyBorder="1"/>
    <xf numFmtId="0" fontId="6" fillId="13" borderId="43" xfId="5" applyFill="1" applyBorder="1"/>
    <xf numFmtId="0" fontId="6" fillId="13" borderId="0" xfId="10" applyFill="1"/>
    <xf numFmtId="0" fontId="6" fillId="13" borderId="0" xfId="10" applyFill="1" applyAlignment="1">
      <alignment horizontal="center"/>
    </xf>
    <xf numFmtId="0" fontId="26" fillId="13" borderId="0" xfId="5" applyFont="1" applyFill="1"/>
    <xf numFmtId="0" fontId="6" fillId="13" borderId="50" xfId="5" applyFill="1" applyBorder="1" applyAlignment="1">
      <alignment horizontal="center"/>
    </xf>
    <xf numFmtId="0" fontId="6" fillId="0" borderId="0" xfId="4"/>
    <xf numFmtId="0" fontId="27" fillId="0" borderId="0" xfId="0" applyFont="1" applyAlignment="1">
      <alignment horizontal="center" vertical="center" wrapText="1"/>
    </xf>
  </cellXfs>
  <cellStyles count="11">
    <cellStyle name="Moeda 2" xfId="2" xr:uid="{5B453B8B-3A20-4BDF-893F-D3BBA8F965C9}"/>
    <cellStyle name="Moeda 2 6" xfId="7" xr:uid="{AB20E357-EBAA-432E-B247-B2E8ADEED28F}"/>
    <cellStyle name="Normal" xfId="0" builtinId="0"/>
    <cellStyle name="Normal 11 2" xfId="4" xr:uid="{08949066-447F-4491-A94F-F12BE2D15330}"/>
    <cellStyle name="Normal 2 2 2" xfId="6" xr:uid="{E7ACDEAC-9076-4F9B-8106-A45025DF68BB}"/>
    <cellStyle name="Normal_pLANILHA DE BDI_MODELO v2_EXCEL" xfId="5" xr:uid="{5397555A-865F-4D89-A341-0F2B24E3B998}"/>
    <cellStyle name="Normal_Planilha RETROFIT PALÁCIO - VRF  DEZEMBRO  2013 CRONOGRAMA 15 MESES _ R02 - 2" xfId="10" xr:uid="{8ED78781-EB1A-419A-8AF6-20C84A4115FD}"/>
    <cellStyle name="Porcentagem" xfId="1" builtinId="5"/>
    <cellStyle name="Porcentagem 2 10" xfId="3" xr:uid="{960954BC-6876-448A-A49C-9D32CA429207}"/>
    <cellStyle name="Porcentagem 9" xfId="8" xr:uid="{9FF72EFB-CDF7-44DC-984C-BF886B977978}"/>
    <cellStyle name="Porcentagem_pLANILHA DE BDI_MODELO v2_EXCEL" xfId="9" xr:uid="{74FDD695-BF19-4AF7-8FE1-15F723EF16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1724025</xdr:colOff>
      <xdr:row>2</xdr:row>
      <xdr:rowOff>152400</xdr:rowOff>
    </xdr:from>
    <xdr:to>
      <xdr:col>3</xdr:col>
      <xdr:colOff>133350</xdr:colOff>
      <xdr:row>7</xdr:row>
      <xdr:rowOff>76200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27481E96-A076-42AB-B671-98B0F13575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571500"/>
          <a:ext cx="5362575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323850</xdr:colOff>
      <xdr:row>34</xdr:row>
      <xdr:rowOff>0</xdr:rowOff>
    </xdr:from>
    <xdr:to>
      <xdr:col>8</xdr:col>
      <xdr:colOff>914400</xdr:colOff>
      <xdr:row>38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E21D51D-2027-4220-99EC-43D74A512B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6581775"/>
          <a:ext cx="37528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1657350</xdr:colOff>
      <xdr:row>2</xdr:row>
      <xdr:rowOff>57150</xdr:rowOff>
    </xdr:from>
    <xdr:to>
      <xdr:col>6</xdr:col>
      <xdr:colOff>104775</xdr:colOff>
      <xdr:row>9</xdr:row>
      <xdr:rowOff>76200</xdr:rowOff>
    </xdr:to>
    <xdr:pic>
      <xdr:nvPicPr>
        <xdr:cNvPr id="3" name="Imagem 2" descr="M:\ASSCOM\2019\Papelaria\JPG\Papel carta cabeçalho GERAL.jpg">
          <a:extLst>
            <a:ext uri="{FF2B5EF4-FFF2-40B4-BE49-F238E27FC236}">
              <a16:creationId xmlns:a16="http://schemas.microsoft.com/office/drawing/2014/main" id="{523A4172-6744-4787-8173-0E675C17A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2775" y="390525"/>
          <a:ext cx="4219575" cy="1209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stavo.madalozo.APPA/Desktop/Planilha%20Custos%20Demoli&#231;&#227;o%20Armaz&#233;ns.v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-list"/>
      <sheetName val="Apresentação"/>
      <sheetName val="Contratação"/>
      <sheetName val="Resumo "/>
      <sheetName val="1. Administração Local "/>
      <sheetName val="2. Serviços Preliminares"/>
      <sheetName val="3. Demolição"/>
      <sheetName val="4. Recomposição"/>
      <sheetName val="Quantitativos"/>
      <sheetName val="Cotações"/>
      <sheetName val="Composições "/>
      <sheetName val="Curva ABC"/>
      <sheetName val="Cronograma"/>
      <sheetName val="S-Auxiliar custos composições"/>
      <sheetName val="S-Auxiliar custos insumos"/>
      <sheetName val="S-Auxiliar equipamentos Sicro"/>
      <sheetName val="D-Auxiliar custos insumos"/>
      <sheetName val="D-Auxiliar custos composições"/>
      <sheetName val="Listas suspensas"/>
      <sheetName val="BDI não desonerado"/>
      <sheetName val="BDI desonerado"/>
      <sheetName val="Encargos sociais - Ñ"/>
      <sheetName val="Encargos sociais -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F4EC7-8548-4DB3-9C10-C79E2296E786}">
  <sheetPr>
    <tabColor indexed="9"/>
    <pageSetUpPr fitToPage="1"/>
  </sheetPr>
  <dimension ref="B1:O98"/>
  <sheetViews>
    <sheetView zoomScale="85" zoomScaleNormal="85" zoomScaleSheetLayoutView="80" workbookViewId="0">
      <selection activeCell="I3" sqref="I3:L12"/>
    </sheetView>
  </sheetViews>
  <sheetFormatPr defaultRowHeight="15" x14ac:dyDescent="0.2"/>
  <cols>
    <col min="1" max="1" width="2.5703125" style="13" customWidth="1"/>
    <col min="2" max="2" width="10" style="76" customWidth="1"/>
    <col min="3" max="3" width="104.28515625" style="77" customWidth="1"/>
    <col min="4" max="4" width="17.5703125" style="77" customWidth="1"/>
    <col min="5" max="5" width="17.5703125" style="76" customWidth="1"/>
    <col min="6" max="6" width="22" style="13" customWidth="1"/>
    <col min="7" max="7" width="22.28515625" style="13" customWidth="1"/>
    <col min="8" max="8" width="17" style="13" bestFit="1" customWidth="1"/>
    <col min="9" max="9" width="18.42578125" style="13" bestFit="1" customWidth="1"/>
    <col min="10" max="10" width="19.140625" style="13" bestFit="1" customWidth="1"/>
    <col min="11" max="11" width="18.42578125" style="13" bestFit="1" customWidth="1"/>
    <col min="12" max="12" width="17.85546875" style="13" customWidth="1"/>
    <col min="13" max="13" width="9.140625" style="13"/>
    <col min="14" max="14" width="34.42578125" style="13" bestFit="1" customWidth="1"/>
    <col min="15" max="15" width="34.42578125" style="13" customWidth="1"/>
    <col min="16" max="16" width="11.5703125" style="13" bestFit="1" customWidth="1"/>
    <col min="17" max="17" width="13.5703125" style="13" bestFit="1" customWidth="1"/>
    <col min="18" max="18" width="12" style="13" bestFit="1" customWidth="1"/>
    <col min="19" max="256" width="9.140625" style="13"/>
    <col min="257" max="257" width="2.5703125" style="13" customWidth="1"/>
    <col min="258" max="258" width="10" style="13" customWidth="1"/>
    <col min="259" max="259" width="104.28515625" style="13" customWidth="1"/>
    <col min="260" max="261" width="17.5703125" style="13" customWidth="1"/>
    <col min="262" max="262" width="22" style="13" customWidth="1"/>
    <col min="263" max="263" width="22.28515625" style="13" customWidth="1"/>
    <col min="264" max="264" width="17" style="13" bestFit="1" customWidth="1"/>
    <col min="265" max="265" width="18.42578125" style="13" bestFit="1" customWidth="1"/>
    <col min="266" max="266" width="19.140625" style="13" bestFit="1" customWidth="1"/>
    <col min="267" max="267" width="18.42578125" style="13" bestFit="1" customWidth="1"/>
    <col min="268" max="268" width="17.85546875" style="13" customWidth="1"/>
    <col min="269" max="269" width="9.140625" style="13"/>
    <col min="270" max="270" width="34.42578125" style="13" bestFit="1" customWidth="1"/>
    <col min="271" max="271" width="34.42578125" style="13" customWidth="1"/>
    <col min="272" max="272" width="11.5703125" style="13" bestFit="1" customWidth="1"/>
    <col min="273" max="273" width="13.5703125" style="13" bestFit="1" customWidth="1"/>
    <col min="274" max="274" width="12" style="13" bestFit="1" customWidth="1"/>
    <col min="275" max="512" width="9.140625" style="13"/>
    <col min="513" max="513" width="2.5703125" style="13" customWidth="1"/>
    <col min="514" max="514" width="10" style="13" customWidth="1"/>
    <col min="515" max="515" width="104.28515625" style="13" customWidth="1"/>
    <col min="516" max="517" width="17.5703125" style="13" customWidth="1"/>
    <col min="518" max="518" width="22" style="13" customWidth="1"/>
    <col min="519" max="519" width="22.28515625" style="13" customWidth="1"/>
    <col min="520" max="520" width="17" style="13" bestFit="1" customWidth="1"/>
    <col min="521" max="521" width="18.42578125" style="13" bestFit="1" customWidth="1"/>
    <col min="522" max="522" width="19.140625" style="13" bestFit="1" customWidth="1"/>
    <col min="523" max="523" width="18.42578125" style="13" bestFit="1" customWidth="1"/>
    <col min="524" max="524" width="17.85546875" style="13" customWidth="1"/>
    <col min="525" max="525" width="9.140625" style="13"/>
    <col min="526" max="526" width="34.42578125" style="13" bestFit="1" customWidth="1"/>
    <col min="527" max="527" width="34.42578125" style="13" customWidth="1"/>
    <col min="528" max="528" width="11.5703125" style="13" bestFit="1" customWidth="1"/>
    <col min="529" max="529" width="13.5703125" style="13" bestFit="1" customWidth="1"/>
    <col min="530" max="530" width="12" style="13" bestFit="1" customWidth="1"/>
    <col min="531" max="768" width="9.140625" style="13"/>
    <col min="769" max="769" width="2.5703125" style="13" customWidth="1"/>
    <col min="770" max="770" width="10" style="13" customWidth="1"/>
    <col min="771" max="771" width="104.28515625" style="13" customWidth="1"/>
    <col min="772" max="773" width="17.5703125" style="13" customWidth="1"/>
    <col min="774" max="774" width="22" style="13" customWidth="1"/>
    <col min="775" max="775" width="22.28515625" style="13" customWidth="1"/>
    <col min="776" max="776" width="17" style="13" bestFit="1" customWidth="1"/>
    <col min="777" max="777" width="18.42578125" style="13" bestFit="1" customWidth="1"/>
    <col min="778" max="778" width="19.140625" style="13" bestFit="1" customWidth="1"/>
    <col min="779" max="779" width="18.42578125" style="13" bestFit="1" customWidth="1"/>
    <col min="780" max="780" width="17.85546875" style="13" customWidth="1"/>
    <col min="781" max="781" width="9.140625" style="13"/>
    <col min="782" max="782" width="34.42578125" style="13" bestFit="1" customWidth="1"/>
    <col min="783" max="783" width="34.42578125" style="13" customWidth="1"/>
    <col min="784" max="784" width="11.5703125" style="13" bestFit="1" customWidth="1"/>
    <col min="785" max="785" width="13.5703125" style="13" bestFit="1" customWidth="1"/>
    <col min="786" max="786" width="12" style="13" bestFit="1" customWidth="1"/>
    <col min="787" max="1024" width="9.140625" style="13"/>
    <col min="1025" max="1025" width="2.5703125" style="13" customWidth="1"/>
    <col min="1026" max="1026" width="10" style="13" customWidth="1"/>
    <col min="1027" max="1027" width="104.28515625" style="13" customWidth="1"/>
    <col min="1028" max="1029" width="17.5703125" style="13" customWidth="1"/>
    <col min="1030" max="1030" width="22" style="13" customWidth="1"/>
    <col min="1031" max="1031" width="22.28515625" style="13" customWidth="1"/>
    <col min="1032" max="1032" width="17" style="13" bestFit="1" customWidth="1"/>
    <col min="1033" max="1033" width="18.42578125" style="13" bestFit="1" customWidth="1"/>
    <col min="1034" max="1034" width="19.140625" style="13" bestFit="1" customWidth="1"/>
    <col min="1035" max="1035" width="18.42578125" style="13" bestFit="1" customWidth="1"/>
    <col min="1036" max="1036" width="17.85546875" style="13" customWidth="1"/>
    <col min="1037" max="1037" width="9.140625" style="13"/>
    <col min="1038" max="1038" width="34.42578125" style="13" bestFit="1" customWidth="1"/>
    <col min="1039" max="1039" width="34.42578125" style="13" customWidth="1"/>
    <col min="1040" max="1040" width="11.5703125" style="13" bestFit="1" customWidth="1"/>
    <col min="1041" max="1041" width="13.5703125" style="13" bestFit="1" customWidth="1"/>
    <col min="1042" max="1042" width="12" style="13" bestFit="1" customWidth="1"/>
    <col min="1043" max="1280" width="9.140625" style="13"/>
    <col min="1281" max="1281" width="2.5703125" style="13" customWidth="1"/>
    <col min="1282" max="1282" width="10" style="13" customWidth="1"/>
    <col min="1283" max="1283" width="104.28515625" style="13" customWidth="1"/>
    <col min="1284" max="1285" width="17.5703125" style="13" customWidth="1"/>
    <col min="1286" max="1286" width="22" style="13" customWidth="1"/>
    <col min="1287" max="1287" width="22.28515625" style="13" customWidth="1"/>
    <col min="1288" max="1288" width="17" style="13" bestFit="1" customWidth="1"/>
    <col min="1289" max="1289" width="18.42578125" style="13" bestFit="1" customWidth="1"/>
    <col min="1290" max="1290" width="19.140625" style="13" bestFit="1" customWidth="1"/>
    <col min="1291" max="1291" width="18.42578125" style="13" bestFit="1" customWidth="1"/>
    <col min="1292" max="1292" width="17.85546875" style="13" customWidth="1"/>
    <col min="1293" max="1293" width="9.140625" style="13"/>
    <col min="1294" max="1294" width="34.42578125" style="13" bestFit="1" customWidth="1"/>
    <col min="1295" max="1295" width="34.42578125" style="13" customWidth="1"/>
    <col min="1296" max="1296" width="11.5703125" style="13" bestFit="1" customWidth="1"/>
    <col min="1297" max="1297" width="13.5703125" style="13" bestFit="1" customWidth="1"/>
    <col min="1298" max="1298" width="12" style="13" bestFit="1" customWidth="1"/>
    <col min="1299" max="1536" width="9.140625" style="13"/>
    <col min="1537" max="1537" width="2.5703125" style="13" customWidth="1"/>
    <col min="1538" max="1538" width="10" style="13" customWidth="1"/>
    <col min="1539" max="1539" width="104.28515625" style="13" customWidth="1"/>
    <col min="1540" max="1541" width="17.5703125" style="13" customWidth="1"/>
    <col min="1542" max="1542" width="22" style="13" customWidth="1"/>
    <col min="1543" max="1543" width="22.28515625" style="13" customWidth="1"/>
    <col min="1544" max="1544" width="17" style="13" bestFit="1" customWidth="1"/>
    <col min="1545" max="1545" width="18.42578125" style="13" bestFit="1" customWidth="1"/>
    <col min="1546" max="1546" width="19.140625" style="13" bestFit="1" customWidth="1"/>
    <col min="1547" max="1547" width="18.42578125" style="13" bestFit="1" customWidth="1"/>
    <col min="1548" max="1548" width="17.85546875" style="13" customWidth="1"/>
    <col min="1549" max="1549" width="9.140625" style="13"/>
    <col min="1550" max="1550" width="34.42578125" style="13" bestFit="1" customWidth="1"/>
    <col min="1551" max="1551" width="34.42578125" style="13" customWidth="1"/>
    <col min="1552" max="1552" width="11.5703125" style="13" bestFit="1" customWidth="1"/>
    <col min="1553" max="1553" width="13.5703125" style="13" bestFit="1" customWidth="1"/>
    <col min="1554" max="1554" width="12" style="13" bestFit="1" customWidth="1"/>
    <col min="1555" max="1792" width="9.140625" style="13"/>
    <col min="1793" max="1793" width="2.5703125" style="13" customWidth="1"/>
    <col min="1794" max="1794" width="10" style="13" customWidth="1"/>
    <col min="1795" max="1795" width="104.28515625" style="13" customWidth="1"/>
    <col min="1796" max="1797" width="17.5703125" style="13" customWidth="1"/>
    <col min="1798" max="1798" width="22" style="13" customWidth="1"/>
    <col min="1799" max="1799" width="22.28515625" style="13" customWidth="1"/>
    <col min="1800" max="1800" width="17" style="13" bestFit="1" customWidth="1"/>
    <col min="1801" max="1801" width="18.42578125" style="13" bestFit="1" customWidth="1"/>
    <col min="1802" max="1802" width="19.140625" style="13" bestFit="1" customWidth="1"/>
    <col min="1803" max="1803" width="18.42578125" style="13" bestFit="1" customWidth="1"/>
    <col min="1804" max="1804" width="17.85546875" style="13" customWidth="1"/>
    <col min="1805" max="1805" width="9.140625" style="13"/>
    <col min="1806" max="1806" width="34.42578125" style="13" bestFit="1" customWidth="1"/>
    <col min="1807" max="1807" width="34.42578125" style="13" customWidth="1"/>
    <col min="1808" max="1808" width="11.5703125" style="13" bestFit="1" customWidth="1"/>
    <col min="1809" max="1809" width="13.5703125" style="13" bestFit="1" customWidth="1"/>
    <col min="1810" max="1810" width="12" style="13" bestFit="1" customWidth="1"/>
    <col min="1811" max="2048" width="9.140625" style="13"/>
    <col min="2049" max="2049" width="2.5703125" style="13" customWidth="1"/>
    <col min="2050" max="2050" width="10" style="13" customWidth="1"/>
    <col min="2051" max="2051" width="104.28515625" style="13" customWidth="1"/>
    <col min="2052" max="2053" width="17.5703125" style="13" customWidth="1"/>
    <col min="2054" max="2054" width="22" style="13" customWidth="1"/>
    <col min="2055" max="2055" width="22.28515625" style="13" customWidth="1"/>
    <col min="2056" max="2056" width="17" style="13" bestFit="1" customWidth="1"/>
    <col min="2057" max="2057" width="18.42578125" style="13" bestFit="1" customWidth="1"/>
    <col min="2058" max="2058" width="19.140625" style="13" bestFit="1" customWidth="1"/>
    <col min="2059" max="2059" width="18.42578125" style="13" bestFit="1" customWidth="1"/>
    <col min="2060" max="2060" width="17.85546875" style="13" customWidth="1"/>
    <col min="2061" max="2061" width="9.140625" style="13"/>
    <col min="2062" max="2062" width="34.42578125" style="13" bestFit="1" customWidth="1"/>
    <col min="2063" max="2063" width="34.42578125" style="13" customWidth="1"/>
    <col min="2064" max="2064" width="11.5703125" style="13" bestFit="1" customWidth="1"/>
    <col min="2065" max="2065" width="13.5703125" style="13" bestFit="1" customWidth="1"/>
    <col min="2066" max="2066" width="12" style="13" bestFit="1" customWidth="1"/>
    <col min="2067" max="2304" width="9.140625" style="13"/>
    <col min="2305" max="2305" width="2.5703125" style="13" customWidth="1"/>
    <col min="2306" max="2306" width="10" style="13" customWidth="1"/>
    <col min="2307" max="2307" width="104.28515625" style="13" customWidth="1"/>
    <col min="2308" max="2309" width="17.5703125" style="13" customWidth="1"/>
    <col min="2310" max="2310" width="22" style="13" customWidth="1"/>
    <col min="2311" max="2311" width="22.28515625" style="13" customWidth="1"/>
    <col min="2312" max="2312" width="17" style="13" bestFit="1" customWidth="1"/>
    <col min="2313" max="2313" width="18.42578125" style="13" bestFit="1" customWidth="1"/>
    <col min="2314" max="2314" width="19.140625" style="13" bestFit="1" customWidth="1"/>
    <col min="2315" max="2315" width="18.42578125" style="13" bestFit="1" customWidth="1"/>
    <col min="2316" max="2316" width="17.85546875" style="13" customWidth="1"/>
    <col min="2317" max="2317" width="9.140625" style="13"/>
    <col min="2318" max="2318" width="34.42578125" style="13" bestFit="1" customWidth="1"/>
    <col min="2319" max="2319" width="34.42578125" style="13" customWidth="1"/>
    <col min="2320" max="2320" width="11.5703125" style="13" bestFit="1" customWidth="1"/>
    <col min="2321" max="2321" width="13.5703125" style="13" bestFit="1" customWidth="1"/>
    <col min="2322" max="2322" width="12" style="13" bestFit="1" customWidth="1"/>
    <col min="2323" max="2560" width="9.140625" style="13"/>
    <col min="2561" max="2561" width="2.5703125" style="13" customWidth="1"/>
    <col min="2562" max="2562" width="10" style="13" customWidth="1"/>
    <col min="2563" max="2563" width="104.28515625" style="13" customWidth="1"/>
    <col min="2564" max="2565" width="17.5703125" style="13" customWidth="1"/>
    <col min="2566" max="2566" width="22" style="13" customWidth="1"/>
    <col min="2567" max="2567" width="22.28515625" style="13" customWidth="1"/>
    <col min="2568" max="2568" width="17" style="13" bestFit="1" customWidth="1"/>
    <col min="2569" max="2569" width="18.42578125" style="13" bestFit="1" customWidth="1"/>
    <col min="2570" max="2570" width="19.140625" style="13" bestFit="1" customWidth="1"/>
    <col min="2571" max="2571" width="18.42578125" style="13" bestFit="1" customWidth="1"/>
    <col min="2572" max="2572" width="17.85546875" style="13" customWidth="1"/>
    <col min="2573" max="2573" width="9.140625" style="13"/>
    <col min="2574" max="2574" width="34.42578125" style="13" bestFit="1" customWidth="1"/>
    <col min="2575" max="2575" width="34.42578125" style="13" customWidth="1"/>
    <col min="2576" max="2576" width="11.5703125" style="13" bestFit="1" customWidth="1"/>
    <col min="2577" max="2577" width="13.5703125" style="13" bestFit="1" customWidth="1"/>
    <col min="2578" max="2578" width="12" style="13" bestFit="1" customWidth="1"/>
    <col min="2579" max="2816" width="9.140625" style="13"/>
    <col min="2817" max="2817" width="2.5703125" style="13" customWidth="1"/>
    <col min="2818" max="2818" width="10" style="13" customWidth="1"/>
    <col min="2819" max="2819" width="104.28515625" style="13" customWidth="1"/>
    <col min="2820" max="2821" width="17.5703125" style="13" customWidth="1"/>
    <col min="2822" max="2822" width="22" style="13" customWidth="1"/>
    <col min="2823" max="2823" width="22.28515625" style="13" customWidth="1"/>
    <col min="2824" max="2824" width="17" style="13" bestFit="1" customWidth="1"/>
    <col min="2825" max="2825" width="18.42578125" style="13" bestFit="1" customWidth="1"/>
    <col min="2826" max="2826" width="19.140625" style="13" bestFit="1" customWidth="1"/>
    <col min="2827" max="2827" width="18.42578125" style="13" bestFit="1" customWidth="1"/>
    <col min="2828" max="2828" width="17.85546875" style="13" customWidth="1"/>
    <col min="2829" max="2829" width="9.140625" style="13"/>
    <col min="2830" max="2830" width="34.42578125" style="13" bestFit="1" customWidth="1"/>
    <col min="2831" max="2831" width="34.42578125" style="13" customWidth="1"/>
    <col min="2832" max="2832" width="11.5703125" style="13" bestFit="1" customWidth="1"/>
    <col min="2833" max="2833" width="13.5703125" style="13" bestFit="1" customWidth="1"/>
    <col min="2834" max="2834" width="12" style="13" bestFit="1" customWidth="1"/>
    <col min="2835" max="3072" width="9.140625" style="13"/>
    <col min="3073" max="3073" width="2.5703125" style="13" customWidth="1"/>
    <col min="3074" max="3074" width="10" style="13" customWidth="1"/>
    <col min="3075" max="3075" width="104.28515625" style="13" customWidth="1"/>
    <col min="3076" max="3077" width="17.5703125" style="13" customWidth="1"/>
    <col min="3078" max="3078" width="22" style="13" customWidth="1"/>
    <col min="3079" max="3079" width="22.28515625" style="13" customWidth="1"/>
    <col min="3080" max="3080" width="17" style="13" bestFit="1" customWidth="1"/>
    <col min="3081" max="3081" width="18.42578125" style="13" bestFit="1" customWidth="1"/>
    <col min="3082" max="3082" width="19.140625" style="13" bestFit="1" customWidth="1"/>
    <col min="3083" max="3083" width="18.42578125" style="13" bestFit="1" customWidth="1"/>
    <col min="3084" max="3084" width="17.85546875" style="13" customWidth="1"/>
    <col min="3085" max="3085" width="9.140625" style="13"/>
    <col min="3086" max="3086" width="34.42578125" style="13" bestFit="1" customWidth="1"/>
    <col min="3087" max="3087" width="34.42578125" style="13" customWidth="1"/>
    <col min="3088" max="3088" width="11.5703125" style="13" bestFit="1" customWidth="1"/>
    <col min="3089" max="3089" width="13.5703125" style="13" bestFit="1" customWidth="1"/>
    <col min="3090" max="3090" width="12" style="13" bestFit="1" customWidth="1"/>
    <col min="3091" max="3328" width="9.140625" style="13"/>
    <col min="3329" max="3329" width="2.5703125" style="13" customWidth="1"/>
    <col min="3330" max="3330" width="10" style="13" customWidth="1"/>
    <col min="3331" max="3331" width="104.28515625" style="13" customWidth="1"/>
    <col min="3332" max="3333" width="17.5703125" style="13" customWidth="1"/>
    <col min="3334" max="3334" width="22" style="13" customWidth="1"/>
    <col min="3335" max="3335" width="22.28515625" style="13" customWidth="1"/>
    <col min="3336" max="3336" width="17" style="13" bestFit="1" customWidth="1"/>
    <col min="3337" max="3337" width="18.42578125" style="13" bestFit="1" customWidth="1"/>
    <col min="3338" max="3338" width="19.140625" style="13" bestFit="1" customWidth="1"/>
    <col min="3339" max="3339" width="18.42578125" style="13" bestFit="1" customWidth="1"/>
    <col min="3340" max="3340" width="17.85546875" style="13" customWidth="1"/>
    <col min="3341" max="3341" width="9.140625" style="13"/>
    <col min="3342" max="3342" width="34.42578125" style="13" bestFit="1" customWidth="1"/>
    <col min="3343" max="3343" width="34.42578125" style="13" customWidth="1"/>
    <col min="3344" max="3344" width="11.5703125" style="13" bestFit="1" customWidth="1"/>
    <col min="3345" max="3345" width="13.5703125" style="13" bestFit="1" customWidth="1"/>
    <col min="3346" max="3346" width="12" style="13" bestFit="1" customWidth="1"/>
    <col min="3347" max="3584" width="9.140625" style="13"/>
    <col min="3585" max="3585" width="2.5703125" style="13" customWidth="1"/>
    <col min="3586" max="3586" width="10" style="13" customWidth="1"/>
    <col min="3587" max="3587" width="104.28515625" style="13" customWidth="1"/>
    <col min="3588" max="3589" width="17.5703125" style="13" customWidth="1"/>
    <col min="3590" max="3590" width="22" style="13" customWidth="1"/>
    <col min="3591" max="3591" width="22.28515625" style="13" customWidth="1"/>
    <col min="3592" max="3592" width="17" style="13" bestFit="1" customWidth="1"/>
    <col min="3593" max="3593" width="18.42578125" style="13" bestFit="1" customWidth="1"/>
    <col min="3594" max="3594" width="19.140625" style="13" bestFit="1" customWidth="1"/>
    <col min="3595" max="3595" width="18.42578125" style="13" bestFit="1" customWidth="1"/>
    <col min="3596" max="3596" width="17.85546875" style="13" customWidth="1"/>
    <col min="3597" max="3597" width="9.140625" style="13"/>
    <col min="3598" max="3598" width="34.42578125" style="13" bestFit="1" customWidth="1"/>
    <col min="3599" max="3599" width="34.42578125" style="13" customWidth="1"/>
    <col min="3600" max="3600" width="11.5703125" style="13" bestFit="1" customWidth="1"/>
    <col min="3601" max="3601" width="13.5703125" style="13" bestFit="1" customWidth="1"/>
    <col min="3602" max="3602" width="12" style="13" bestFit="1" customWidth="1"/>
    <col min="3603" max="3840" width="9.140625" style="13"/>
    <col min="3841" max="3841" width="2.5703125" style="13" customWidth="1"/>
    <col min="3842" max="3842" width="10" style="13" customWidth="1"/>
    <col min="3843" max="3843" width="104.28515625" style="13" customWidth="1"/>
    <col min="3844" max="3845" width="17.5703125" style="13" customWidth="1"/>
    <col min="3846" max="3846" width="22" style="13" customWidth="1"/>
    <col min="3847" max="3847" width="22.28515625" style="13" customWidth="1"/>
    <col min="3848" max="3848" width="17" style="13" bestFit="1" customWidth="1"/>
    <col min="3849" max="3849" width="18.42578125" style="13" bestFit="1" customWidth="1"/>
    <col min="3850" max="3850" width="19.140625" style="13" bestFit="1" customWidth="1"/>
    <col min="3851" max="3851" width="18.42578125" style="13" bestFit="1" customWidth="1"/>
    <col min="3852" max="3852" width="17.85546875" style="13" customWidth="1"/>
    <col min="3853" max="3853" width="9.140625" style="13"/>
    <col min="3854" max="3854" width="34.42578125" style="13" bestFit="1" customWidth="1"/>
    <col min="3855" max="3855" width="34.42578125" style="13" customWidth="1"/>
    <col min="3856" max="3856" width="11.5703125" style="13" bestFit="1" customWidth="1"/>
    <col min="3857" max="3857" width="13.5703125" style="13" bestFit="1" customWidth="1"/>
    <col min="3858" max="3858" width="12" style="13" bestFit="1" customWidth="1"/>
    <col min="3859" max="4096" width="9.140625" style="13"/>
    <col min="4097" max="4097" width="2.5703125" style="13" customWidth="1"/>
    <col min="4098" max="4098" width="10" style="13" customWidth="1"/>
    <col min="4099" max="4099" width="104.28515625" style="13" customWidth="1"/>
    <col min="4100" max="4101" width="17.5703125" style="13" customWidth="1"/>
    <col min="4102" max="4102" width="22" style="13" customWidth="1"/>
    <col min="4103" max="4103" width="22.28515625" style="13" customWidth="1"/>
    <col min="4104" max="4104" width="17" style="13" bestFit="1" customWidth="1"/>
    <col min="4105" max="4105" width="18.42578125" style="13" bestFit="1" customWidth="1"/>
    <col min="4106" max="4106" width="19.140625" style="13" bestFit="1" customWidth="1"/>
    <col min="4107" max="4107" width="18.42578125" style="13" bestFit="1" customWidth="1"/>
    <col min="4108" max="4108" width="17.85546875" style="13" customWidth="1"/>
    <col min="4109" max="4109" width="9.140625" style="13"/>
    <col min="4110" max="4110" width="34.42578125" style="13" bestFit="1" customWidth="1"/>
    <col min="4111" max="4111" width="34.42578125" style="13" customWidth="1"/>
    <col min="4112" max="4112" width="11.5703125" style="13" bestFit="1" customWidth="1"/>
    <col min="4113" max="4113" width="13.5703125" style="13" bestFit="1" customWidth="1"/>
    <col min="4114" max="4114" width="12" style="13" bestFit="1" customWidth="1"/>
    <col min="4115" max="4352" width="9.140625" style="13"/>
    <col min="4353" max="4353" width="2.5703125" style="13" customWidth="1"/>
    <col min="4354" max="4354" width="10" style="13" customWidth="1"/>
    <col min="4355" max="4355" width="104.28515625" style="13" customWidth="1"/>
    <col min="4356" max="4357" width="17.5703125" style="13" customWidth="1"/>
    <col min="4358" max="4358" width="22" style="13" customWidth="1"/>
    <col min="4359" max="4359" width="22.28515625" style="13" customWidth="1"/>
    <col min="4360" max="4360" width="17" style="13" bestFit="1" customWidth="1"/>
    <col min="4361" max="4361" width="18.42578125" style="13" bestFit="1" customWidth="1"/>
    <col min="4362" max="4362" width="19.140625" style="13" bestFit="1" customWidth="1"/>
    <col min="4363" max="4363" width="18.42578125" style="13" bestFit="1" customWidth="1"/>
    <col min="4364" max="4364" width="17.85546875" style="13" customWidth="1"/>
    <col min="4365" max="4365" width="9.140625" style="13"/>
    <col min="4366" max="4366" width="34.42578125" style="13" bestFit="1" customWidth="1"/>
    <col min="4367" max="4367" width="34.42578125" style="13" customWidth="1"/>
    <col min="4368" max="4368" width="11.5703125" style="13" bestFit="1" customWidth="1"/>
    <col min="4369" max="4369" width="13.5703125" style="13" bestFit="1" customWidth="1"/>
    <col min="4370" max="4370" width="12" style="13" bestFit="1" customWidth="1"/>
    <col min="4371" max="4608" width="9.140625" style="13"/>
    <col min="4609" max="4609" width="2.5703125" style="13" customWidth="1"/>
    <col min="4610" max="4610" width="10" style="13" customWidth="1"/>
    <col min="4611" max="4611" width="104.28515625" style="13" customWidth="1"/>
    <col min="4612" max="4613" width="17.5703125" style="13" customWidth="1"/>
    <col min="4614" max="4614" width="22" style="13" customWidth="1"/>
    <col min="4615" max="4615" width="22.28515625" style="13" customWidth="1"/>
    <col min="4616" max="4616" width="17" style="13" bestFit="1" customWidth="1"/>
    <col min="4617" max="4617" width="18.42578125" style="13" bestFit="1" customWidth="1"/>
    <col min="4618" max="4618" width="19.140625" style="13" bestFit="1" customWidth="1"/>
    <col min="4619" max="4619" width="18.42578125" style="13" bestFit="1" customWidth="1"/>
    <col min="4620" max="4620" width="17.85546875" style="13" customWidth="1"/>
    <col min="4621" max="4621" width="9.140625" style="13"/>
    <col min="4622" max="4622" width="34.42578125" style="13" bestFit="1" customWidth="1"/>
    <col min="4623" max="4623" width="34.42578125" style="13" customWidth="1"/>
    <col min="4624" max="4624" width="11.5703125" style="13" bestFit="1" customWidth="1"/>
    <col min="4625" max="4625" width="13.5703125" style="13" bestFit="1" customWidth="1"/>
    <col min="4626" max="4626" width="12" style="13" bestFit="1" customWidth="1"/>
    <col min="4627" max="4864" width="9.140625" style="13"/>
    <col min="4865" max="4865" width="2.5703125" style="13" customWidth="1"/>
    <col min="4866" max="4866" width="10" style="13" customWidth="1"/>
    <col min="4867" max="4867" width="104.28515625" style="13" customWidth="1"/>
    <col min="4868" max="4869" width="17.5703125" style="13" customWidth="1"/>
    <col min="4870" max="4870" width="22" style="13" customWidth="1"/>
    <col min="4871" max="4871" width="22.28515625" style="13" customWidth="1"/>
    <col min="4872" max="4872" width="17" style="13" bestFit="1" customWidth="1"/>
    <col min="4873" max="4873" width="18.42578125" style="13" bestFit="1" customWidth="1"/>
    <col min="4874" max="4874" width="19.140625" style="13" bestFit="1" customWidth="1"/>
    <col min="4875" max="4875" width="18.42578125" style="13" bestFit="1" customWidth="1"/>
    <col min="4876" max="4876" width="17.85546875" style="13" customWidth="1"/>
    <col min="4877" max="4877" width="9.140625" style="13"/>
    <col min="4878" max="4878" width="34.42578125" style="13" bestFit="1" customWidth="1"/>
    <col min="4879" max="4879" width="34.42578125" style="13" customWidth="1"/>
    <col min="4880" max="4880" width="11.5703125" style="13" bestFit="1" customWidth="1"/>
    <col min="4881" max="4881" width="13.5703125" style="13" bestFit="1" customWidth="1"/>
    <col min="4882" max="4882" width="12" style="13" bestFit="1" customWidth="1"/>
    <col min="4883" max="5120" width="9.140625" style="13"/>
    <col min="5121" max="5121" width="2.5703125" style="13" customWidth="1"/>
    <col min="5122" max="5122" width="10" style="13" customWidth="1"/>
    <col min="5123" max="5123" width="104.28515625" style="13" customWidth="1"/>
    <col min="5124" max="5125" width="17.5703125" style="13" customWidth="1"/>
    <col min="5126" max="5126" width="22" style="13" customWidth="1"/>
    <col min="5127" max="5127" width="22.28515625" style="13" customWidth="1"/>
    <col min="5128" max="5128" width="17" style="13" bestFit="1" customWidth="1"/>
    <col min="5129" max="5129" width="18.42578125" style="13" bestFit="1" customWidth="1"/>
    <col min="5130" max="5130" width="19.140625" style="13" bestFit="1" customWidth="1"/>
    <col min="5131" max="5131" width="18.42578125" style="13" bestFit="1" customWidth="1"/>
    <col min="5132" max="5132" width="17.85546875" style="13" customWidth="1"/>
    <col min="5133" max="5133" width="9.140625" style="13"/>
    <col min="5134" max="5134" width="34.42578125" style="13" bestFit="1" customWidth="1"/>
    <col min="5135" max="5135" width="34.42578125" style="13" customWidth="1"/>
    <col min="5136" max="5136" width="11.5703125" style="13" bestFit="1" customWidth="1"/>
    <col min="5137" max="5137" width="13.5703125" style="13" bestFit="1" customWidth="1"/>
    <col min="5138" max="5138" width="12" style="13" bestFit="1" customWidth="1"/>
    <col min="5139" max="5376" width="9.140625" style="13"/>
    <col min="5377" max="5377" width="2.5703125" style="13" customWidth="1"/>
    <col min="5378" max="5378" width="10" style="13" customWidth="1"/>
    <col min="5379" max="5379" width="104.28515625" style="13" customWidth="1"/>
    <col min="5380" max="5381" width="17.5703125" style="13" customWidth="1"/>
    <col min="5382" max="5382" width="22" style="13" customWidth="1"/>
    <col min="5383" max="5383" width="22.28515625" style="13" customWidth="1"/>
    <col min="5384" max="5384" width="17" style="13" bestFit="1" customWidth="1"/>
    <col min="5385" max="5385" width="18.42578125" style="13" bestFit="1" customWidth="1"/>
    <col min="5386" max="5386" width="19.140625" style="13" bestFit="1" customWidth="1"/>
    <col min="5387" max="5387" width="18.42578125" style="13" bestFit="1" customWidth="1"/>
    <col min="5388" max="5388" width="17.85546875" style="13" customWidth="1"/>
    <col min="5389" max="5389" width="9.140625" style="13"/>
    <col min="5390" max="5390" width="34.42578125" style="13" bestFit="1" customWidth="1"/>
    <col min="5391" max="5391" width="34.42578125" style="13" customWidth="1"/>
    <col min="5392" max="5392" width="11.5703125" style="13" bestFit="1" customWidth="1"/>
    <col min="5393" max="5393" width="13.5703125" style="13" bestFit="1" customWidth="1"/>
    <col min="5394" max="5394" width="12" style="13" bestFit="1" customWidth="1"/>
    <col min="5395" max="5632" width="9.140625" style="13"/>
    <col min="5633" max="5633" width="2.5703125" style="13" customWidth="1"/>
    <col min="5634" max="5634" width="10" style="13" customWidth="1"/>
    <col min="5635" max="5635" width="104.28515625" style="13" customWidth="1"/>
    <col min="5636" max="5637" width="17.5703125" style="13" customWidth="1"/>
    <col min="5638" max="5638" width="22" style="13" customWidth="1"/>
    <col min="5639" max="5639" width="22.28515625" style="13" customWidth="1"/>
    <col min="5640" max="5640" width="17" style="13" bestFit="1" customWidth="1"/>
    <col min="5641" max="5641" width="18.42578125" style="13" bestFit="1" customWidth="1"/>
    <col min="5642" max="5642" width="19.140625" style="13" bestFit="1" customWidth="1"/>
    <col min="5643" max="5643" width="18.42578125" style="13" bestFit="1" customWidth="1"/>
    <col min="5644" max="5644" width="17.85546875" style="13" customWidth="1"/>
    <col min="5645" max="5645" width="9.140625" style="13"/>
    <col min="5646" max="5646" width="34.42578125" style="13" bestFit="1" customWidth="1"/>
    <col min="5647" max="5647" width="34.42578125" style="13" customWidth="1"/>
    <col min="5648" max="5648" width="11.5703125" style="13" bestFit="1" customWidth="1"/>
    <col min="5649" max="5649" width="13.5703125" style="13" bestFit="1" customWidth="1"/>
    <col min="5650" max="5650" width="12" style="13" bestFit="1" customWidth="1"/>
    <col min="5651" max="5888" width="9.140625" style="13"/>
    <col min="5889" max="5889" width="2.5703125" style="13" customWidth="1"/>
    <col min="5890" max="5890" width="10" style="13" customWidth="1"/>
    <col min="5891" max="5891" width="104.28515625" style="13" customWidth="1"/>
    <col min="5892" max="5893" width="17.5703125" style="13" customWidth="1"/>
    <col min="5894" max="5894" width="22" style="13" customWidth="1"/>
    <col min="5895" max="5895" width="22.28515625" style="13" customWidth="1"/>
    <col min="5896" max="5896" width="17" style="13" bestFit="1" customWidth="1"/>
    <col min="5897" max="5897" width="18.42578125" style="13" bestFit="1" customWidth="1"/>
    <col min="5898" max="5898" width="19.140625" style="13" bestFit="1" customWidth="1"/>
    <col min="5899" max="5899" width="18.42578125" style="13" bestFit="1" customWidth="1"/>
    <col min="5900" max="5900" width="17.85546875" style="13" customWidth="1"/>
    <col min="5901" max="5901" width="9.140625" style="13"/>
    <col min="5902" max="5902" width="34.42578125" style="13" bestFit="1" customWidth="1"/>
    <col min="5903" max="5903" width="34.42578125" style="13" customWidth="1"/>
    <col min="5904" max="5904" width="11.5703125" style="13" bestFit="1" customWidth="1"/>
    <col min="5905" max="5905" width="13.5703125" style="13" bestFit="1" customWidth="1"/>
    <col min="5906" max="5906" width="12" style="13" bestFit="1" customWidth="1"/>
    <col min="5907" max="6144" width="9.140625" style="13"/>
    <col min="6145" max="6145" width="2.5703125" style="13" customWidth="1"/>
    <col min="6146" max="6146" width="10" style="13" customWidth="1"/>
    <col min="6147" max="6147" width="104.28515625" style="13" customWidth="1"/>
    <col min="6148" max="6149" width="17.5703125" style="13" customWidth="1"/>
    <col min="6150" max="6150" width="22" style="13" customWidth="1"/>
    <col min="6151" max="6151" width="22.28515625" style="13" customWidth="1"/>
    <col min="6152" max="6152" width="17" style="13" bestFit="1" customWidth="1"/>
    <col min="6153" max="6153" width="18.42578125" style="13" bestFit="1" customWidth="1"/>
    <col min="6154" max="6154" width="19.140625" style="13" bestFit="1" customWidth="1"/>
    <col min="6155" max="6155" width="18.42578125" style="13" bestFit="1" customWidth="1"/>
    <col min="6156" max="6156" width="17.85546875" style="13" customWidth="1"/>
    <col min="6157" max="6157" width="9.140625" style="13"/>
    <col min="6158" max="6158" width="34.42578125" style="13" bestFit="1" customWidth="1"/>
    <col min="6159" max="6159" width="34.42578125" style="13" customWidth="1"/>
    <col min="6160" max="6160" width="11.5703125" style="13" bestFit="1" customWidth="1"/>
    <col min="6161" max="6161" width="13.5703125" style="13" bestFit="1" customWidth="1"/>
    <col min="6162" max="6162" width="12" style="13" bestFit="1" customWidth="1"/>
    <col min="6163" max="6400" width="9.140625" style="13"/>
    <col min="6401" max="6401" width="2.5703125" style="13" customWidth="1"/>
    <col min="6402" max="6402" width="10" style="13" customWidth="1"/>
    <col min="6403" max="6403" width="104.28515625" style="13" customWidth="1"/>
    <col min="6404" max="6405" width="17.5703125" style="13" customWidth="1"/>
    <col min="6406" max="6406" width="22" style="13" customWidth="1"/>
    <col min="6407" max="6407" width="22.28515625" style="13" customWidth="1"/>
    <col min="6408" max="6408" width="17" style="13" bestFit="1" customWidth="1"/>
    <col min="6409" max="6409" width="18.42578125" style="13" bestFit="1" customWidth="1"/>
    <col min="6410" max="6410" width="19.140625" style="13" bestFit="1" customWidth="1"/>
    <col min="6411" max="6411" width="18.42578125" style="13" bestFit="1" customWidth="1"/>
    <col min="6412" max="6412" width="17.85546875" style="13" customWidth="1"/>
    <col min="6413" max="6413" width="9.140625" style="13"/>
    <col min="6414" max="6414" width="34.42578125" style="13" bestFit="1" customWidth="1"/>
    <col min="6415" max="6415" width="34.42578125" style="13" customWidth="1"/>
    <col min="6416" max="6416" width="11.5703125" style="13" bestFit="1" customWidth="1"/>
    <col min="6417" max="6417" width="13.5703125" style="13" bestFit="1" customWidth="1"/>
    <col min="6418" max="6418" width="12" style="13" bestFit="1" customWidth="1"/>
    <col min="6419" max="6656" width="9.140625" style="13"/>
    <col min="6657" max="6657" width="2.5703125" style="13" customWidth="1"/>
    <col min="6658" max="6658" width="10" style="13" customWidth="1"/>
    <col min="6659" max="6659" width="104.28515625" style="13" customWidth="1"/>
    <col min="6660" max="6661" width="17.5703125" style="13" customWidth="1"/>
    <col min="6662" max="6662" width="22" style="13" customWidth="1"/>
    <col min="6663" max="6663" width="22.28515625" style="13" customWidth="1"/>
    <col min="6664" max="6664" width="17" style="13" bestFit="1" customWidth="1"/>
    <col min="6665" max="6665" width="18.42578125" style="13" bestFit="1" customWidth="1"/>
    <col min="6666" max="6666" width="19.140625" style="13" bestFit="1" customWidth="1"/>
    <col min="6667" max="6667" width="18.42578125" style="13" bestFit="1" customWidth="1"/>
    <col min="6668" max="6668" width="17.85546875" style="13" customWidth="1"/>
    <col min="6669" max="6669" width="9.140625" style="13"/>
    <col min="6670" max="6670" width="34.42578125" style="13" bestFit="1" customWidth="1"/>
    <col min="6671" max="6671" width="34.42578125" style="13" customWidth="1"/>
    <col min="6672" max="6672" width="11.5703125" style="13" bestFit="1" customWidth="1"/>
    <col min="6673" max="6673" width="13.5703125" style="13" bestFit="1" customWidth="1"/>
    <col min="6674" max="6674" width="12" style="13" bestFit="1" customWidth="1"/>
    <col min="6675" max="6912" width="9.140625" style="13"/>
    <col min="6913" max="6913" width="2.5703125" style="13" customWidth="1"/>
    <col min="6914" max="6914" width="10" style="13" customWidth="1"/>
    <col min="6915" max="6915" width="104.28515625" style="13" customWidth="1"/>
    <col min="6916" max="6917" width="17.5703125" style="13" customWidth="1"/>
    <col min="6918" max="6918" width="22" style="13" customWidth="1"/>
    <col min="6919" max="6919" width="22.28515625" style="13" customWidth="1"/>
    <col min="6920" max="6920" width="17" style="13" bestFit="1" customWidth="1"/>
    <col min="6921" max="6921" width="18.42578125" style="13" bestFit="1" customWidth="1"/>
    <col min="6922" max="6922" width="19.140625" style="13" bestFit="1" customWidth="1"/>
    <col min="6923" max="6923" width="18.42578125" style="13" bestFit="1" customWidth="1"/>
    <col min="6924" max="6924" width="17.85546875" style="13" customWidth="1"/>
    <col min="6925" max="6925" width="9.140625" style="13"/>
    <col min="6926" max="6926" width="34.42578125" style="13" bestFit="1" customWidth="1"/>
    <col min="6927" max="6927" width="34.42578125" style="13" customWidth="1"/>
    <col min="6928" max="6928" width="11.5703125" style="13" bestFit="1" customWidth="1"/>
    <col min="6929" max="6929" width="13.5703125" style="13" bestFit="1" customWidth="1"/>
    <col min="6930" max="6930" width="12" style="13" bestFit="1" customWidth="1"/>
    <col min="6931" max="7168" width="9.140625" style="13"/>
    <col min="7169" max="7169" width="2.5703125" style="13" customWidth="1"/>
    <col min="7170" max="7170" width="10" style="13" customWidth="1"/>
    <col min="7171" max="7171" width="104.28515625" style="13" customWidth="1"/>
    <col min="7172" max="7173" width="17.5703125" style="13" customWidth="1"/>
    <col min="7174" max="7174" width="22" style="13" customWidth="1"/>
    <col min="7175" max="7175" width="22.28515625" style="13" customWidth="1"/>
    <col min="7176" max="7176" width="17" style="13" bestFit="1" customWidth="1"/>
    <col min="7177" max="7177" width="18.42578125" style="13" bestFit="1" customWidth="1"/>
    <col min="7178" max="7178" width="19.140625" style="13" bestFit="1" customWidth="1"/>
    <col min="7179" max="7179" width="18.42578125" style="13" bestFit="1" customWidth="1"/>
    <col min="7180" max="7180" width="17.85546875" style="13" customWidth="1"/>
    <col min="7181" max="7181" width="9.140625" style="13"/>
    <col min="7182" max="7182" width="34.42578125" style="13" bestFit="1" customWidth="1"/>
    <col min="7183" max="7183" width="34.42578125" style="13" customWidth="1"/>
    <col min="7184" max="7184" width="11.5703125" style="13" bestFit="1" customWidth="1"/>
    <col min="7185" max="7185" width="13.5703125" style="13" bestFit="1" customWidth="1"/>
    <col min="7186" max="7186" width="12" style="13" bestFit="1" customWidth="1"/>
    <col min="7187" max="7424" width="9.140625" style="13"/>
    <col min="7425" max="7425" width="2.5703125" style="13" customWidth="1"/>
    <col min="7426" max="7426" width="10" style="13" customWidth="1"/>
    <col min="7427" max="7427" width="104.28515625" style="13" customWidth="1"/>
    <col min="7428" max="7429" width="17.5703125" style="13" customWidth="1"/>
    <col min="7430" max="7430" width="22" style="13" customWidth="1"/>
    <col min="7431" max="7431" width="22.28515625" style="13" customWidth="1"/>
    <col min="7432" max="7432" width="17" style="13" bestFit="1" customWidth="1"/>
    <col min="7433" max="7433" width="18.42578125" style="13" bestFit="1" customWidth="1"/>
    <col min="7434" max="7434" width="19.140625" style="13" bestFit="1" customWidth="1"/>
    <col min="7435" max="7435" width="18.42578125" style="13" bestFit="1" customWidth="1"/>
    <col min="7436" max="7436" width="17.85546875" style="13" customWidth="1"/>
    <col min="7437" max="7437" width="9.140625" style="13"/>
    <col min="7438" max="7438" width="34.42578125" style="13" bestFit="1" customWidth="1"/>
    <col min="7439" max="7439" width="34.42578125" style="13" customWidth="1"/>
    <col min="7440" max="7440" width="11.5703125" style="13" bestFit="1" customWidth="1"/>
    <col min="7441" max="7441" width="13.5703125" style="13" bestFit="1" customWidth="1"/>
    <col min="7442" max="7442" width="12" style="13" bestFit="1" customWidth="1"/>
    <col min="7443" max="7680" width="9.140625" style="13"/>
    <col min="7681" max="7681" width="2.5703125" style="13" customWidth="1"/>
    <col min="7682" max="7682" width="10" style="13" customWidth="1"/>
    <col min="7683" max="7683" width="104.28515625" style="13" customWidth="1"/>
    <col min="7684" max="7685" width="17.5703125" style="13" customWidth="1"/>
    <col min="7686" max="7686" width="22" style="13" customWidth="1"/>
    <col min="7687" max="7687" width="22.28515625" style="13" customWidth="1"/>
    <col min="7688" max="7688" width="17" style="13" bestFit="1" customWidth="1"/>
    <col min="7689" max="7689" width="18.42578125" style="13" bestFit="1" customWidth="1"/>
    <col min="7690" max="7690" width="19.140625" style="13" bestFit="1" customWidth="1"/>
    <col min="7691" max="7691" width="18.42578125" style="13" bestFit="1" customWidth="1"/>
    <col min="7692" max="7692" width="17.85546875" style="13" customWidth="1"/>
    <col min="7693" max="7693" width="9.140625" style="13"/>
    <col min="7694" max="7694" width="34.42578125" style="13" bestFit="1" customWidth="1"/>
    <col min="7695" max="7695" width="34.42578125" style="13" customWidth="1"/>
    <col min="7696" max="7696" width="11.5703125" style="13" bestFit="1" customWidth="1"/>
    <col min="7697" max="7697" width="13.5703125" style="13" bestFit="1" customWidth="1"/>
    <col min="7698" max="7698" width="12" style="13" bestFit="1" customWidth="1"/>
    <col min="7699" max="7936" width="9.140625" style="13"/>
    <col min="7937" max="7937" width="2.5703125" style="13" customWidth="1"/>
    <col min="7938" max="7938" width="10" style="13" customWidth="1"/>
    <col min="7939" max="7939" width="104.28515625" style="13" customWidth="1"/>
    <col min="7940" max="7941" width="17.5703125" style="13" customWidth="1"/>
    <col min="7942" max="7942" width="22" style="13" customWidth="1"/>
    <col min="7943" max="7943" width="22.28515625" style="13" customWidth="1"/>
    <col min="7944" max="7944" width="17" style="13" bestFit="1" customWidth="1"/>
    <col min="7945" max="7945" width="18.42578125" style="13" bestFit="1" customWidth="1"/>
    <col min="7946" max="7946" width="19.140625" style="13" bestFit="1" customWidth="1"/>
    <col min="7947" max="7947" width="18.42578125" style="13" bestFit="1" customWidth="1"/>
    <col min="7948" max="7948" width="17.85546875" style="13" customWidth="1"/>
    <col min="7949" max="7949" width="9.140625" style="13"/>
    <col min="7950" max="7950" width="34.42578125" style="13" bestFit="1" customWidth="1"/>
    <col min="7951" max="7951" width="34.42578125" style="13" customWidth="1"/>
    <col min="7952" max="7952" width="11.5703125" style="13" bestFit="1" customWidth="1"/>
    <col min="7953" max="7953" width="13.5703125" style="13" bestFit="1" customWidth="1"/>
    <col min="7954" max="7954" width="12" style="13" bestFit="1" customWidth="1"/>
    <col min="7955" max="8192" width="9.140625" style="13"/>
    <col min="8193" max="8193" width="2.5703125" style="13" customWidth="1"/>
    <col min="8194" max="8194" width="10" style="13" customWidth="1"/>
    <col min="8195" max="8195" width="104.28515625" style="13" customWidth="1"/>
    <col min="8196" max="8197" width="17.5703125" style="13" customWidth="1"/>
    <col min="8198" max="8198" width="22" style="13" customWidth="1"/>
    <col min="8199" max="8199" width="22.28515625" style="13" customWidth="1"/>
    <col min="8200" max="8200" width="17" style="13" bestFit="1" customWidth="1"/>
    <col min="8201" max="8201" width="18.42578125" style="13" bestFit="1" customWidth="1"/>
    <col min="8202" max="8202" width="19.140625" style="13" bestFit="1" customWidth="1"/>
    <col min="8203" max="8203" width="18.42578125" style="13" bestFit="1" customWidth="1"/>
    <col min="8204" max="8204" width="17.85546875" style="13" customWidth="1"/>
    <col min="8205" max="8205" width="9.140625" style="13"/>
    <col min="8206" max="8206" width="34.42578125" style="13" bestFit="1" customWidth="1"/>
    <col min="8207" max="8207" width="34.42578125" style="13" customWidth="1"/>
    <col min="8208" max="8208" width="11.5703125" style="13" bestFit="1" customWidth="1"/>
    <col min="8209" max="8209" width="13.5703125" style="13" bestFit="1" customWidth="1"/>
    <col min="8210" max="8210" width="12" style="13" bestFit="1" customWidth="1"/>
    <col min="8211" max="8448" width="9.140625" style="13"/>
    <col min="8449" max="8449" width="2.5703125" style="13" customWidth="1"/>
    <col min="8450" max="8450" width="10" style="13" customWidth="1"/>
    <col min="8451" max="8451" width="104.28515625" style="13" customWidth="1"/>
    <col min="8452" max="8453" width="17.5703125" style="13" customWidth="1"/>
    <col min="8454" max="8454" width="22" style="13" customWidth="1"/>
    <col min="8455" max="8455" width="22.28515625" style="13" customWidth="1"/>
    <col min="8456" max="8456" width="17" style="13" bestFit="1" customWidth="1"/>
    <col min="8457" max="8457" width="18.42578125" style="13" bestFit="1" customWidth="1"/>
    <col min="8458" max="8458" width="19.140625" style="13" bestFit="1" customWidth="1"/>
    <col min="8459" max="8459" width="18.42578125" style="13" bestFit="1" customWidth="1"/>
    <col min="8460" max="8460" width="17.85546875" style="13" customWidth="1"/>
    <col min="8461" max="8461" width="9.140625" style="13"/>
    <col min="8462" max="8462" width="34.42578125" style="13" bestFit="1" customWidth="1"/>
    <col min="8463" max="8463" width="34.42578125" style="13" customWidth="1"/>
    <col min="8464" max="8464" width="11.5703125" style="13" bestFit="1" customWidth="1"/>
    <col min="8465" max="8465" width="13.5703125" style="13" bestFit="1" customWidth="1"/>
    <col min="8466" max="8466" width="12" style="13" bestFit="1" customWidth="1"/>
    <col min="8467" max="8704" width="9.140625" style="13"/>
    <col min="8705" max="8705" width="2.5703125" style="13" customWidth="1"/>
    <col min="8706" max="8706" width="10" style="13" customWidth="1"/>
    <col min="8707" max="8707" width="104.28515625" style="13" customWidth="1"/>
    <col min="8708" max="8709" width="17.5703125" style="13" customWidth="1"/>
    <col min="8710" max="8710" width="22" style="13" customWidth="1"/>
    <col min="8711" max="8711" width="22.28515625" style="13" customWidth="1"/>
    <col min="8712" max="8712" width="17" style="13" bestFit="1" customWidth="1"/>
    <col min="8713" max="8713" width="18.42578125" style="13" bestFit="1" customWidth="1"/>
    <col min="8714" max="8714" width="19.140625" style="13" bestFit="1" customWidth="1"/>
    <col min="8715" max="8715" width="18.42578125" style="13" bestFit="1" customWidth="1"/>
    <col min="8716" max="8716" width="17.85546875" style="13" customWidth="1"/>
    <col min="8717" max="8717" width="9.140625" style="13"/>
    <col min="8718" max="8718" width="34.42578125" style="13" bestFit="1" customWidth="1"/>
    <col min="8719" max="8719" width="34.42578125" style="13" customWidth="1"/>
    <col min="8720" max="8720" width="11.5703125" style="13" bestFit="1" customWidth="1"/>
    <col min="8721" max="8721" width="13.5703125" style="13" bestFit="1" customWidth="1"/>
    <col min="8722" max="8722" width="12" style="13" bestFit="1" customWidth="1"/>
    <col min="8723" max="8960" width="9.140625" style="13"/>
    <col min="8961" max="8961" width="2.5703125" style="13" customWidth="1"/>
    <col min="8962" max="8962" width="10" style="13" customWidth="1"/>
    <col min="8963" max="8963" width="104.28515625" style="13" customWidth="1"/>
    <col min="8964" max="8965" width="17.5703125" style="13" customWidth="1"/>
    <col min="8966" max="8966" width="22" style="13" customWidth="1"/>
    <col min="8967" max="8967" width="22.28515625" style="13" customWidth="1"/>
    <col min="8968" max="8968" width="17" style="13" bestFit="1" customWidth="1"/>
    <col min="8969" max="8969" width="18.42578125" style="13" bestFit="1" customWidth="1"/>
    <col min="8970" max="8970" width="19.140625" style="13" bestFit="1" customWidth="1"/>
    <col min="8971" max="8971" width="18.42578125" style="13" bestFit="1" customWidth="1"/>
    <col min="8972" max="8972" width="17.85546875" style="13" customWidth="1"/>
    <col min="8973" max="8973" width="9.140625" style="13"/>
    <col min="8974" max="8974" width="34.42578125" style="13" bestFit="1" customWidth="1"/>
    <col min="8975" max="8975" width="34.42578125" style="13" customWidth="1"/>
    <col min="8976" max="8976" width="11.5703125" style="13" bestFit="1" customWidth="1"/>
    <col min="8977" max="8977" width="13.5703125" style="13" bestFit="1" customWidth="1"/>
    <col min="8978" max="8978" width="12" style="13" bestFit="1" customWidth="1"/>
    <col min="8979" max="9216" width="9.140625" style="13"/>
    <col min="9217" max="9217" width="2.5703125" style="13" customWidth="1"/>
    <col min="9218" max="9218" width="10" style="13" customWidth="1"/>
    <col min="9219" max="9219" width="104.28515625" style="13" customWidth="1"/>
    <col min="9220" max="9221" width="17.5703125" style="13" customWidth="1"/>
    <col min="9222" max="9222" width="22" style="13" customWidth="1"/>
    <col min="9223" max="9223" width="22.28515625" style="13" customWidth="1"/>
    <col min="9224" max="9224" width="17" style="13" bestFit="1" customWidth="1"/>
    <col min="9225" max="9225" width="18.42578125" style="13" bestFit="1" customWidth="1"/>
    <col min="9226" max="9226" width="19.140625" style="13" bestFit="1" customWidth="1"/>
    <col min="9227" max="9227" width="18.42578125" style="13" bestFit="1" customWidth="1"/>
    <col min="9228" max="9228" width="17.85546875" style="13" customWidth="1"/>
    <col min="9229" max="9229" width="9.140625" style="13"/>
    <col min="9230" max="9230" width="34.42578125" style="13" bestFit="1" customWidth="1"/>
    <col min="9231" max="9231" width="34.42578125" style="13" customWidth="1"/>
    <col min="9232" max="9232" width="11.5703125" style="13" bestFit="1" customWidth="1"/>
    <col min="9233" max="9233" width="13.5703125" style="13" bestFit="1" customWidth="1"/>
    <col min="9234" max="9234" width="12" style="13" bestFit="1" customWidth="1"/>
    <col min="9235" max="9472" width="9.140625" style="13"/>
    <col min="9473" max="9473" width="2.5703125" style="13" customWidth="1"/>
    <col min="9474" max="9474" width="10" style="13" customWidth="1"/>
    <col min="9475" max="9475" width="104.28515625" style="13" customWidth="1"/>
    <col min="9476" max="9477" width="17.5703125" style="13" customWidth="1"/>
    <col min="9478" max="9478" width="22" style="13" customWidth="1"/>
    <col min="9479" max="9479" width="22.28515625" style="13" customWidth="1"/>
    <col min="9480" max="9480" width="17" style="13" bestFit="1" customWidth="1"/>
    <col min="9481" max="9481" width="18.42578125" style="13" bestFit="1" customWidth="1"/>
    <col min="9482" max="9482" width="19.140625" style="13" bestFit="1" customWidth="1"/>
    <col min="9483" max="9483" width="18.42578125" style="13" bestFit="1" customWidth="1"/>
    <col min="9484" max="9484" width="17.85546875" style="13" customWidth="1"/>
    <col min="9485" max="9485" width="9.140625" style="13"/>
    <col min="9486" max="9486" width="34.42578125" style="13" bestFit="1" customWidth="1"/>
    <col min="9487" max="9487" width="34.42578125" style="13" customWidth="1"/>
    <col min="9488" max="9488" width="11.5703125" style="13" bestFit="1" customWidth="1"/>
    <col min="9489" max="9489" width="13.5703125" style="13" bestFit="1" customWidth="1"/>
    <col min="9490" max="9490" width="12" style="13" bestFit="1" customWidth="1"/>
    <col min="9491" max="9728" width="9.140625" style="13"/>
    <col min="9729" max="9729" width="2.5703125" style="13" customWidth="1"/>
    <col min="9730" max="9730" width="10" style="13" customWidth="1"/>
    <col min="9731" max="9731" width="104.28515625" style="13" customWidth="1"/>
    <col min="9732" max="9733" width="17.5703125" style="13" customWidth="1"/>
    <col min="9734" max="9734" width="22" style="13" customWidth="1"/>
    <col min="9735" max="9735" width="22.28515625" style="13" customWidth="1"/>
    <col min="9736" max="9736" width="17" style="13" bestFit="1" customWidth="1"/>
    <col min="9737" max="9737" width="18.42578125" style="13" bestFit="1" customWidth="1"/>
    <col min="9738" max="9738" width="19.140625" style="13" bestFit="1" customWidth="1"/>
    <col min="9739" max="9739" width="18.42578125" style="13" bestFit="1" customWidth="1"/>
    <col min="9740" max="9740" width="17.85546875" style="13" customWidth="1"/>
    <col min="9741" max="9741" width="9.140625" style="13"/>
    <col min="9742" max="9742" width="34.42578125" style="13" bestFit="1" customWidth="1"/>
    <col min="9743" max="9743" width="34.42578125" style="13" customWidth="1"/>
    <col min="9744" max="9744" width="11.5703125" style="13" bestFit="1" customWidth="1"/>
    <col min="9745" max="9745" width="13.5703125" style="13" bestFit="1" customWidth="1"/>
    <col min="9746" max="9746" width="12" style="13" bestFit="1" customWidth="1"/>
    <col min="9747" max="9984" width="9.140625" style="13"/>
    <col min="9985" max="9985" width="2.5703125" style="13" customWidth="1"/>
    <col min="9986" max="9986" width="10" style="13" customWidth="1"/>
    <col min="9987" max="9987" width="104.28515625" style="13" customWidth="1"/>
    <col min="9988" max="9989" width="17.5703125" style="13" customWidth="1"/>
    <col min="9990" max="9990" width="22" style="13" customWidth="1"/>
    <col min="9991" max="9991" width="22.28515625" style="13" customWidth="1"/>
    <col min="9992" max="9992" width="17" style="13" bestFit="1" customWidth="1"/>
    <col min="9993" max="9993" width="18.42578125" style="13" bestFit="1" customWidth="1"/>
    <col min="9994" max="9994" width="19.140625" style="13" bestFit="1" customWidth="1"/>
    <col min="9995" max="9995" width="18.42578125" style="13" bestFit="1" customWidth="1"/>
    <col min="9996" max="9996" width="17.85546875" style="13" customWidth="1"/>
    <col min="9997" max="9997" width="9.140625" style="13"/>
    <col min="9998" max="9998" width="34.42578125" style="13" bestFit="1" customWidth="1"/>
    <col min="9999" max="9999" width="34.42578125" style="13" customWidth="1"/>
    <col min="10000" max="10000" width="11.5703125" style="13" bestFit="1" customWidth="1"/>
    <col min="10001" max="10001" width="13.5703125" style="13" bestFit="1" customWidth="1"/>
    <col min="10002" max="10002" width="12" style="13" bestFit="1" customWidth="1"/>
    <col min="10003" max="10240" width="9.140625" style="13"/>
    <col min="10241" max="10241" width="2.5703125" style="13" customWidth="1"/>
    <col min="10242" max="10242" width="10" style="13" customWidth="1"/>
    <col min="10243" max="10243" width="104.28515625" style="13" customWidth="1"/>
    <col min="10244" max="10245" width="17.5703125" style="13" customWidth="1"/>
    <col min="10246" max="10246" width="22" style="13" customWidth="1"/>
    <col min="10247" max="10247" width="22.28515625" style="13" customWidth="1"/>
    <col min="10248" max="10248" width="17" style="13" bestFit="1" customWidth="1"/>
    <col min="10249" max="10249" width="18.42578125" style="13" bestFit="1" customWidth="1"/>
    <col min="10250" max="10250" width="19.140625" style="13" bestFit="1" customWidth="1"/>
    <col min="10251" max="10251" width="18.42578125" style="13" bestFit="1" customWidth="1"/>
    <col min="10252" max="10252" width="17.85546875" style="13" customWidth="1"/>
    <col min="10253" max="10253" width="9.140625" style="13"/>
    <col min="10254" max="10254" width="34.42578125" style="13" bestFit="1" customWidth="1"/>
    <col min="10255" max="10255" width="34.42578125" style="13" customWidth="1"/>
    <col min="10256" max="10256" width="11.5703125" style="13" bestFit="1" customWidth="1"/>
    <col min="10257" max="10257" width="13.5703125" style="13" bestFit="1" customWidth="1"/>
    <col min="10258" max="10258" width="12" style="13" bestFit="1" customWidth="1"/>
    <col min="10259" max="10496" width="9.140625" style="13"/>
    <col min="10497" max="10497" width="2.5703125" style="13" customWidth="1"/>
    <col min="10498" max="10498" width="10" style="13" customWidth="1"/>
    <col min="10499" max="10499" width="104.28515625" style="13" customWidth="1"/>
    <col min="10500" max="10501" width="17.5703125" style="13" customWidth="1"/>
    <col min="10502" max="10502" width="22" style="13" customWidth="1"/>
    <col min="10503" max="10503" width="22.28515625" style="13" customWidth="1"/>
    <col min="10504" max="10504" width="17" style="13" bestFit="1" customWidth="1"/>
    <col min="10505" max="10505" width="18.42578125" style="13" bestFit="1" customWidth="1"/>
    <col min="10506" max="10506" width="19.140625" style="13" bestFit="1" customWidth="1"/>
    <col min="10507" max="10507" width="18.42578125" style="13" bestFit="1" customWidth="1"/>
    <col min="10508" max="10508" width="17.85546875" style="13" customWidth="1"/>
    <col min="10509" max="10509" width="9.140625" style="13"/>
    <col min="10510" max="10510" width="34.42578125" style="13" bestFit="1" customWidth="1"/>
    <col min="10511" max="10511" width="34.42578125" style="13" customWidth="1"/>
    <col min="10512" max="10512" width="11.5703125" style="13" bestFit="1" customWidth="1"/>
    <col min="10513" max="10513" width="13.5703125" style="13" bestFit="1" customWidth="1"/>
    <col min="10514" max="10514" width="12" style="13" bestFit="1" customWidth="1"/>
    <col min="10515" max="10752" width="9.140625" style="13"/>
    <col min="10753" max="10753" width="2.5703125" style="13" customWidth="1"/>
    <col min="10754" max="10754" width="10" style="13" customWidth="1"/>
    <col min="10755" max="10755" width="104.28515625" style="13" customWidth="1"/>
    <col min="10756" max="10757" width="17.5703125" style="13" customWidth="1"/>
    <col min="10758" max="10758" width="22" style="13" customWidth="1"/>
    <col min="10759" max="10759" width="22.28515625" style="13" customWidth="1"/>
    <col min="10760" max="10760" width="17" style="13" bestFit="1" customWidth="1"/>
    <col min="10761" max="10761" width="18.42578125" style="13" bestFit="1" customWidth="1"/>
    <col min="10762" max="10762" width="19.140625" style="13" bestFit="1" customWidth="1"/>
    <col min="10763" max="10763" width="18.42578125" style="13" bestFit="1" customWidth="1"/>
    <col min="10764" max="10764" width="17.85546875" style="13" customWidth="1"/>
    <col min="10765" max="10765" width="9.140625" style="13"/>
    <col min="10766" max="10766" width="34.42578125" style="13" bestFit="1" customWidth="1"/>
    <col min="10767" max="10767" width="34.42578125" style="13" customWidth="1"/>
    <col min="10768" max="10768" width="11.5703125" style="13" bestFit="1" customWidth="1"/>
    <col min="10769" max="10769" width="13.5703125" style="13" bestFit="1" customWidth="1"/>
    <col min="10770" max="10770" width="12" style="13" bestFit="1" customWidth="1"/>
    <col min="10771" max="11008" width="9.140625" style="13"/>
    <col min="11009" max="11009" width="2.5703125" style="13" customWidth="1"/>
    <col min="11010" max="11010" width="10" style="13" customWidth="1"/>
    <col min="11011" max="11011" width="104.28515625" style="13" customWidth="1"/>
    <col min="11012" max="11013" width="17.5703125" style="13" customWidth="1"/>
    <col min="11014" max="11014" width="22" style="13" customWidth="1"/>
    <col min="11015" max="11015" width="22.28515625" style="13" customWidth="1"/>
    <col min="11016" max="11016" width="17" style="13" bestFit="1" customWidth="1"/>
    <col min="11017" max="11017" width="18.42578125" style="13" bestFit="1" customWidth="1"/>
    <col min="11018" max="11018" width="19.140625" style="13" bestFit="1" customWidth="1"/>
    <col min="11019" max="11019" width="18.42578125" style="13" bestFit="1" customWidth="1"/>
    <col min="11020" max="11020" width="17.85546875" style="13" customWidth="1"/>
    <col min="11021" max="11021" width="9.140625" style="13"/>
    <col min="11022" max="11022" width="34.42578125" style="13" bestFit="1" customWidth="1"/>
    <col min="11023" max="11023" width="34.42578125" style="13" customWidth="1"/>
    <col min="11024" max="11024" width="11.5703125" style="13" bestFit="1" customWidth="1"/>
    <col min="11025" max="11025" width="13.5703125" style="13" bestFit="1" customWidth="1"/>
    <col min="11026" max="11026" width="12" style="13" bestFit="1" customWidth="1"/>
    <col min="11027" max="11264" width="9.140625" style="13"/>
    <col min="11265" max="11265" width="2.5703125" style="13" customWidth="1"/>
    <col min="11266" max="11266" width="10" style="13" customWidth="1"/>
    <col min="11267" max="11267" width="104.28515625" style="13" customWidth="1"/>
    <col min="11268" max="11269" width="17.5703125" style="13" customWidth="1"/>
    <col min="11270" max="11270" width="22" style="13" customWidth="1"/>
    <col min="11271" max="11271" width="22.28515625" style="13" customWidth="1"/>
    <col min="11272" max="11272" width="17" style="13" bestFit="1" customWidth="1"/>
    <col min="11273" max="11273" width="18.42578125" style="13" bestFit="1" customWidth="1"/>
    <col min="11274" max="11274" width="19.140625" style="13" bestFit="1" customWidth="1"/>
    <col min="11275" max="11275" width="18.42578125" style="13" bestFit="1" customWidth="1"/>
    <col min="11276" max="11276" width="17.85546875" style="13" customWidth="1"/>
    <col min="11277" max="11277" width="9.140625" style="13"/>
    <col min="11278" max="11278" width="34.42578125" style="13" bestFit="1" customWidth="1"/>
    <col min="11279" max="11279" width="34.42578125" style="13" customWidth="1"/>
    <col min="11280" max="11280" width="11.5703125" style="13" bestFit="1" customWidth="1"/>
    <col min="11281" max="11281" width="13.5703125" style="13" bestFit="1" customWidth="1"/>
    <col min="11282" max="11282" width="12" style="13" bestFit="1" customWidth="1"/>
    <col min="11283" max="11520" width="9.140625" style="13"/>
    <col min="11521" max="11521" width="2.5703125" style="13" customWidth="1"/>
    <col min="11522" max="11522" width="10" style="13" customWidth="1"/>
    <col min="11523" max="11523" width="104.28515625" style="13" customWidth="1"/>
    <col min="11524" max="11525" width="17.5703125" style="13" customWidth="1"/>
    <col min="11526" max="11526" width="22" style="13" customWidth="1"/>
    <col min="11527" max="11527" width="22.28515625" style="13" customWidth="1"/>
    <col min="11528" max="11528" width="17" style="13" bestFit="1" customWidth="1"/>
    <col min="11529" max="11529" width="18.42578125" style="13" bestFit="1" customWidth="1"/>
    <col min="11530" max="11530" width="19.140625" style="13" bestFit="1" customWidth="1"/>
    <col min="11531" max="11531" width="18.42578125" style="13" bestFit="1" customWidth="1"/>
    <col min="11532" max="11532" width="17.85546875" style="13" customWidth="1"/>
    <col min="11533" max="11533" width="9.140625" style="13"/>
    <col min="11534" max="11534" width="34.42578125" style="13" bestFit="1" customWidth="1"/>
    <col min="11535" max="11535" width="34.42578125" style="13" customWidth="1"/>
    <col min="11536" max="11536" width="11.5703125" style="13" bestFit="1" customWidth="1"/>
    <col min="11537" max="11537" width="13.5703125" style="13" bestFit="1" customWidth="1"/>
    <col min="11538" max="11538" width="12" style="13" bestFit="1" customWidth="1"/>
    <col min="11539" max="11776" width="9.140625" style="13"/>
    <col min="11777" max="11777" width="2.5703125" style="13" customWidth="1"/>
    <col min="11778" max="11778" width="10" style="13" customWidth="1"/>
    <col min="11779" max="11779" width="104.28515625" style="13" customWidth="1"/>
    <col min="11780" max="11781" width="17.5703125" style="13" customWidth="1"/>
    <col min="11782" max="11782" width="22" style="13" customWidth="1"/>
    <col min="11783" max="11783" width="22.28515625" style="13" customWidth="1"/>
    <col min="11784" max="11784" width="17" style="13" bestFit="1" customWidth="1"/>
    <col min="11785" max="11785" width="18.42578125" style="13" bestFit="1" customWidth="1"/>
    <col min="11786" max="11786" width="19.140625" style="13" bestFit="1" customWidth="1"/>
    <col min="11787" max="11787" width="18.42578125" style="13" bestFit="1" customWidth="1"/>
    <col min="11788" max="11788" width="17.85546875" style="13" customWidth="1"/>
    <col min="11789" max="11789" width="9.140625" style="13"/>
    <col min="11790" max="11790" width="34.42578125" style="13" bestFit="1" customWidth="1"/>
    <col min="11791" max="11791" width="34.42578125" style="13" customWidth="1"/>
    <col min="11792" max="11792" width="11.5703125" style="13" bestFit="1" customWidth="1"/>
    <col min="11793" max="11793" width="13.5703125" style="13" bestFit="1" customWidth="1"/>
    <col min="11794" max="11794" width="12" style="13" bestFit="1" customWidth="1"/>
    <col min="11795" max="12032" width="9.140625" style="13"/>
    <col min="12033" max="12033" width="2.5703125" style="13" customWidth="1"/>
    <col min="12034" max="12034" width="10" style="13" customWidth="1"/>
    <col min="12035" max="12035" width="104.28515625" style="13" customWidth="1"/>
    <col min="12036" max="12037" width="17.5703125" style="13" customWidth="1"/>
    <col min="12038" max="12038" width="22" style="13" customWidth="1"/>
    <col min="12039" max="12039" width="22.28515625" style="13" customWidth="1"/>
    <col min="12040" max="12040" width="17" style="13" bestFit="1" customWidth="1"/>
    <col min="12041" max="12041" width="18.42578125" style="13" bestFit="1" customWidth="1"/>
    <col min="12042" max="12042" width="19.140625" style="13" bestFit="1" customWidth="1"/>
    <col min="12043" max="12043" width="18.42578125" style="13" bestFit="1" customWidth="1"/>
    <col min="12044" max="12044" width="17.85546875" style="13" customWidth="1"/>
    <col min="12045" max="12045" width="9.140625" style="13"/>
    <col min="12046" max="12046" width="34.42578125" style="13" bestFit="1" customWidth="1"/>
    <col min="12047" max="12047" width="34.42578125" style="13" customWidth="1"/>
    <col min="12048" max="12048" width="11.5703125" style="13" bestFit="1" customWidth="1"/>
    <col min="12049" max="12049" width="13.5703125" style="13" bestFit="1" customWidth="1"/>
    <col min="12050" max="12050" width="12" style="13" bestFit="1" customWidth="1"/>
    <col min="12051" max="12288" width="9.140625" style="13"/>
    <col min="12289" max="12289" width="2.5703125" style="13" customWidth="1"/>
    <col min="12290" max="12290" width="10" style="13" customWidth="1"/>
    <col min="12291" max="12291" width="104.28515625" style="13" customWidth="1"/>
    <col min="12292" max="12293" width="17.5703125" style="13" customWidth="1"/>
    <col min="12294" max="12294" width="22" style="13" customWidth="1"/>
    <col min="12295" max="12295" width="22.28515625" style="13" customWidth="1"/>
    <col min="12296" max="12296" width="17" style="13" bestFit="1" customWidth="1"/>
    <col min="12297" max="12297" width="18.42578125" style="13" bestFit="1" customWidth="1"/>
    <col min="12298" max="12298" width="19.140625" style="13" bestFit="1" customWidth="1"/>
    <col min="12299" max="12299" width="18.42578125" style="13" bestFit="1" customWidth="1"/>
    <col min="12300" max="12300" width="17.85546875" style="13" customWidth="1"/>
    <col min="12301" max="12301" width="9.140625" style="13"/>
    <col min="12302" max="12302" width="34.42578125" style="13" bestFit="1" customWidth="1"/>
    <col min="12303" max="12303" width="34.42578125" style="13" customWidth="1"/>
    <col min="12304" max="12304" width="11.5703125" style="13" bestFit="1" customWidth="1"/>
    <col min="12305" max="12305" width="13.5703125" style="13" bestFit="1" customWidth="1"/>
    <col min="12306" max="12306" width="12" style="13" bestFit="1" customWidth="1"/>
    <col min="12307" max="12544" width="9.140625" style="13"/>
    <col min="12545" max="12545" width="2.5703125" style="13" customWidth="1"/>
    <col min="12546" max="12546" width="10" style="13" customWidth="1"/>
    <col min="12547" max="12547" width="104.28515625" style="13" customWidth="1"/>
    <col min="12548" max="12549" width="17.5703125" style="13" customWidth="1"/>
    <col min="12550" max="12550" width="22" style="13" customWidth="1"/>
    <col min="12551" max="12551" width="22.28515625" style="13" customWidth="1"/>
    <col min="12552" max="12552" width="17" style="13" bestFit="1" customWidth="1"/>
    <col min="12553" max="12553" width="18.42578125" style="13" bestFit="1" customWidth="1"/>
    <col min="12554" max="12554" width="19.140625" style="13" bestFit="1" customWidth="1"/>
    <col min="12555" max="12555" width="18.42578125" style="13" bestFit="1" customWidth="1"/>
    <col min="12556" max="12556" width="17.85546875" style="13" customWidth="1"/>
    <col min="12557" max="12557" width="9.140625" style="13"/>
    <col min="12558" max="12558" width="34.42578125" style="13" bestFit="1" customWidth="1"/>
    <col min="12559" max="12559" width="34.42578125" style="13" customWidth="1"/>
    <col min="12560" max="12560" width="11.5703125" style="13" bestFit="1" customWidth="1"/>
    <col min="12561" max="12561" width="13.5703125" style="13" bestFit="1" customWidth="1"/>
    <col min="12562" max="12562" width="12" style="13" bestFit="1" customWidth="1"/>
    <col min="12563" max="12800" width="9.140625" style="13"/>
    <col min="12801" max="12801" width="2.5703125" style="13" customWidth="1"/>
    <col min="12802" max="12802" width="10" style="13" customWidth="1"/>
    <col min="12803" max="12803" width="104.28515625" style="13" customWidth="1"/>
    <col min="12804" max="12805" width="17.5703125" style="13" customWidth="1"/>
    <col min="12806" max="12806" width="22" style="13" customWidth="1"/>
    <col min="12807" max="12807" width="22.28515625" style="13" customWidth="1"/>
    <col min="12808" max="12808" width="17" style="13" bestFit="1" customWidth="1"/>
    <col min="12809" max="12809" width="18.42578125" style="13" bestFit="1" customWidth="1"/>
    <col min="12810" max="12810" width="19.140625" style="13" bestFit="1" customWidth="1"/>
    <col min="12811" max="12811" width="18.42578125" style="13" bestFit="1" customWidth="1"/>
    <col min="12812" max="12812" width="17.85546875" style="13" customWidth="1"/>
    <col min="12813" max="12813" width="9.140625" style="13"/>
    <col min="12814" max="12814" width="34.42578125" style="13" bestFit="1" customWidth="1"/>
    <col min="12815" max="12815" width="34.42578125" style="13" customWidth="1"/>
    <col min="12816" max="12816" width="11.5703125" style="13" bestFit="1" customWidth="1"/>
    <col min="12817" max="12817" width="13.5703125" style="13" bestFit="1" customWidth="1"/>
    <col min="12818" max="12818" width="12" style="13" bestFit="1" customWidth="1"/>
    <col min="12819" max="13056" width="9.140625" style="13"/>
    <col min="13057" max="13057" width="2.5703125" style="13" customWidth="1"/>
    <col min="13058" max="13058" width="10" style="13" customWidth="1"/>
    <col min="13059" max="13059" width="104.28515625" style="13" customWidth="1"/>
    <col min="13060" max="13061" width="17.5703125" style="13" customWidth="1"/>
    <col min="13062" max="13062" width="22" style="13" customWidth="1"/>
    <col min="13063" max="13063" width="22.28515625" style="13" customWidth="1"/>
    <col min="13064" max="13064" width="17" style="13" bestFit="1" customWidth="1"/>
    <col min="13065" max="13065" width="18.42578125" style="13" bestFit="1" customWidth="1"/>
    <col min="13066" max="13066" width="19.140625" style="13" bestFit="1" customWidth="1"/>
    <col min="13067" max="13067" width="18.42578125" style="13" bestFit="1" customWidth="1"/>
    <col min="13068" max="13068" width="17.85546875" style="13" customWidth="1"/>
    <col min="13069" max="13069" width="9.140625" style="13"/>
    <col min="13070" max="13070" width="34.42578125" style="13" bestFit="1" customWidth="1"/>
    <col min="13071" max="13071" width="34.42578125" style="13" customWidth="1"/>
    <col min="13072" max="13072" width="11.5703125" style="13" bestFit="1" customWidth="1"/>
    <col min="13073" max="13073" width="13.5703125" style="13" bestFit="1" customWidth="1"/>
    <col min="13074" max="13074" width="12" style="13" bestFit="1" customWidth="1"/>
    <col min="13075" max="13312" width="9.140625" style="13"/>
    <col min="13313" max="13313" width="2.5703125" style="13" customWidth="1"/>
    <col min="13314" max="13314" width="10" style="13" customWidth="1"/>
    <col min="13315" max="13315" width="104.28515625" style="13" customWidth="1"/>
    <col min="13316" max="13317" width="17.5703125" style="13" customWidth="1"/>
    <col min="13318" max="13318" width="22" style="13" customWidth="1"/>
    <col min="13319" max="13319" width="22.28515625" style="13" customWidth="1"/>
    <col min="13320" max="13320" width="17" style="13" bestFit="1" customWidth="1"/>
    <col min="13321" max="13321" width="18.42578125" style="13" bestFit="1" customWidth="1"/>
    <col min="13322" max="13322" width="19.140625" style="13" bestFit="1" customWidth="1"/>
    <col min="13323" max="13323" width="18.42578125" style="13" bestFit="1" customWidth="1"/>
    <col min="13324" max="13324" width="17.85546875" style="13" customWidth="1"/>
    <col min="13325" max="13325" width="9.140625" style="13"/>
    <col min="13326" max="13326" width="34.42578125" style="13" bestFit="1" customWidth="1"/>
    <col min="13327" max="13327" width="34.42578125" style="13" customWidth="1"/>
    <col min="13328" max="13328" width="11.5703125" style="13" bestFit="1" customWidth="1"/>
    <col min="13329" max="13329" width="13.5703125" style="13" bestFit="1" customWidth="1"/>
    <col min="13330" max="13330" width="12" style="13" bestFit="1" customWidth="1"/>
    <col min="13331" max="13568" width="9.140625" style="13"/>
    <col min="13569" max="13569" width="2.5703125" style="13" customWidth="1"/>
    <col min="13570" max="13570" width="10" style="13" customWidth="1"/>
    <col min="13571" max="13571" width="104.28515625" style="13" customWidth="1"/>
    <col min="13572" max="13573" width="17.5703125" style="13" customWidth="1"/>
    <col min="13574" max="13574" width="22" style="13" customWidth="1"/>
    <col min="13575" max="13575" width="22.28515625" style="13" customWidth="1"/>
    <col min="13576" max="13576" width="17" style="13" bestFit="1" customWidth="1"/>
    <col min="13577" max="13577" width="18.42578125" style="13" bestFit="1" customWidth="1"/>
    <col min="13578" max="13578" width="19.140625" style="13" bestFit="1" customWidth="1"/>
    <col min="13579" max="13579" width="18.42578125" style="13" bestFit="1" customWidth="1"/>
    <col min="13580" max="13580" width="17.85546875" style="13" customWidth="1"/>
    <col min="13581" max="13581" width="9.140625" style="13"/>
    <col min="13582" max="13582" width="34.42578125" style="13" bestFit="1" customWidth="1"/>
    <col min="13583" max="13583" width="34.42578125" style="13" customWidth="1"/>
    <col min="13584" max="13584" width="11.5703125" style="13" bestFit="1" customWidth="1"/>
    <col min="13585" max="13585" width="13.5703125" style="13" bestFit="1" customWidth="1"/>
    <col min="13586" max="13586" width="12" style="13" bestFit="1" customWidth="1"/>
    <col min="13587" max="13824" width="9.140625" style="13"/>
    <col min="13825" max="13825" width="2.5703125" style="13" customWidth="1"/>
    <col min="13826" max="13826" width="10" style="13" customWidth="1"/>
    <col min="13827" max="13827" width="104.28515625" style="13" customWidth="1"/>
    <col min="13828" max="13829" width="17.5703125" style="13" customWidth="1"/>
    <col min="13830" max="13830" width="22" style="13" customWidth="1"/>
    <col min="13831" max="13831" width="22.28515625" style="13" customWidth="1"/>
    <col min="13832" max="13832" width="17" style="13" bestFit="1" customWidth="1"/>
    <col min="13833" max="13833" width="18.42578125" style="13" bestFit="1" customWidth="1"/>
    <col min="13834" max="13834" width="19.140625" style="13" bestFit="1" customWidth="1"/>
    <col min="13835" max="13835" width="18.42578125" style="13" bestFit="1" customWidth="1"/>
    <col min="13836" max="13836" width="17.85546875" style="13" customWidth="1"/>
    <col min="13837" max="13837" width="9.140625" style="13"/>
    <col min="13838" max="13838" width="34.42578125" style="13" bestFit="1" customWidth="1"/>
    <col min="13839" max="13839" width="34.42578125" style="13" customWidth="1"/>
    <col min="13840" max="13840" width="11.5703125" style="13" bestFit="1" customWidth="1"/>
    <col min="13841" max="13841" width="13.5703125" style="13" bestFit="1" customWidth="1"/>
    <col min="13842" max="13842" width="12" style="13" bestFit="1" customWidth="1"/>
    <col min="13843" max="14080" width="9.140625" style="13"/>
    <col min="14081" max="14081" width="2.5703125" style="13" customWidth="1"/>
    <col min="14082" max="14082" width="10" style="13" customWidth="1"/>
    <col min="14083" max="14083" width="104.28515625" style="13" customWidth="1"/>
    <col min="14084" max="14085" width="17.5703125" style="13" customWidth="1"/>
    <col min="14086" max="14086" width="22" style="13" customWidth="1"/>
    <col min="14087" max="14087" width="22.28515625" style="13" customWidth="1"/>
    <col min="14088" max="14088" width="17" style="13" bestFit="1" customWidth="1"/>
    <col min="14089" max="14089" width="18.42578125" style="13" bestFit="1" customWidth="1"/>
    <col min="14090" max="14090" width="19.140625" style="13" bestFit="1" customWidth="1"/>
    <col min="14091" max="14091" width="18.42578125" style="13" bestFit="1" customWidth="1"/>
    <col min="14092" max="14092" width="17.85546875" style="13" customWidth="1"/>
    <col min="14093" max="14093" width="9.140625" style="13"/>
    <col min="14094" max="14094" width="34.42578125" style="13" bestFit="1" customWidth="1"/>
    <col min="14095" max="14095" width="34.42578125" style="13" customWidth="1"/>
    <col min="14096" max="14096" width="11.5703125" style="13" bestFit="1" customWidth="1"/>
    <col min="14097" max="14097" width="13.5703125" style="13" bestFit="1" customWidth="1"/>
    <col min="14098" max="14098" width="12" style="13" bestFit="1" customWidth="1"/>
    <col min="14099" max="14336" width="9.140625" style="13"/>
    <col min="14337" max="14337" width="2.5703125" style="13" customWidth="1"/>
    <col min="14338" max="14338" width="10" style="13" customWidth="1"/>
    <col min="14339" max="14339" width="104.28515625" style="13" customWidth="1"/>
    <col min="14340" max="14341" width="17.5703125" style="13" customWidth="1"/>
    <col min="14342" max="14342" width="22" style="13" customWidth="1"/>
    <col min="14343" max="14343" width="22.28515625" style="13" customWidth="1"/>
    <col min="14344" max="14344" width="17" style="13" bestFit="1" customWidth="1"/>
    <col min="14345" max="14345" width="18.42578125" style="13" bestFit="1" customWidth="1"/>
    <col min="14346" max="14346" width="19.140625" style="13" bestFit="1" customWidth="1"/>
    <col min="14347" max="14347" width="18.42578125" style="13" bestFit="1" customWidth="1"/>
    <col min="14348" max="14348" width="17.85546875" style="13" customWidth="1"/>
    <col min="14349" max="14349" width="9.140625" style="13"/>
    <col min="14350" max="14350" width="34.42578125" style="13" bestFit="1" customWidth="1"/>
    <col min="14351" max="14351" width="34.42578125" style="13" customWidth="1"/>
    <col min="14352" max="14352" width="11.5703125" style="13" bestFit="1" customWidth="1"/>
    <col min="14353" max="14353" width="13.5703125" style="13" bestFit="1" customWidth="1"/>
    <col min="14354" max="14354" width="12" style="13" bestFit="1" customWidth="1"/>
    <col min="14355" max="14592" width="9.140625" style="13"/>
    <col min="14593" max="14593" width="2.5703125" style="13" customWidth="1"/>
    <col min="14594" max="14594" width="10" style="13" customWidth="1"/>
    <col min="14595" max="14595" width="104.28515625" style="13" customWidth="1"/>
    <col min="14596" max="14597" width="17.5703125" style="13" customWidth="1"/>
    <col min="14598" max="14598" width="22" style="13" customWidth="1"/>
    <col min="14599" max="14599" width="22.28515625" style="13" customWidth="1"/>
    <col min="14600" max="14600" width="17" style="13" bestFit="1" customWidth="1"/>
    <col min="14601" max="14601" width="18.42578125" style="13" bestFit="1" customWidth="1"/>
    <col min="14602" max="14602" width="19.140625" style="13" bestFit="1" customWidth="1"/>
    <col min="14603" max="14603" width="18.42578125" style="13" bestFit="1" customWidth="1"/>
    <col min="14604" max="14604" width="17.85546875" style="13" customWidth="1"/>
    <col min="14605" max="14605" width="9.140625" style="13"/>
    <col min="14606" max="14606" width="34.42578125" style="13" bestFit="1" customWidth="1"/>
    <col min="14607" max="14607" width="34.42578125" style="13" customWidth="1"/>
    <col min="14608" max="14608" width="11.5703125" style="13" bestFit="1" customWidth="1"/>
    <col min="14609" max="14609" width="13.5703125" style="13" bestFit="1" customWidth="1"/>
    <col min="14610" max="14610" width="12" style="13" bestFit="1" customWidth="1"/>
    <col min="14611" max="14848" width="9.140625" style="13"/>
    <col min="14849" max="14849" width="2.5703125" style="13" customWidth="1"/>
    <col min="14850" max="14850" width="10" style="13" customWidth="1"/>
    <col min="14851" max="14851" width="104.28515625" style="13" customWidth="1"/>
    <col min="14852" max="14853" width="17.5703125" style="13" customWidth="1"/>
    <col min="14854" max="14854" width="22" style="13" customWidth="1"/>
    <col min="14855" max="14855" width="22.28515625" style="13" customWidth="1"/>
    <col min="14856" max="14856" width="17" style="13" bestFit="1" customWidth="1"/>
    <col min="14857" max="14857" width="18.42578125" style="13" bestFit="1" customWidth="1"/>
    <col min="14858" max="14858" width="19.140625" style="13" bestFit="1" customWidth="1"/>
    <col min="14859" max="14859" width="18.42578125" style="13" bestFit="1" customWidth="1"/>
    <col min="14860" max="14860" width="17.85546875" style="13" customWidth="1"/>
    <col min="14861" max="14861" width="9.140625" style="13"/>
    <col min="14862" max="14862" width="34.42578125" style="13" bestFit="1" customWidth="1"/>
    <col min="14863" max="14863" width="34.42578125" style="13" customWidth="1"/>
    <col min="14864" max="14864" width="11.5703125" style="13" bestFit="1" customWidth="1"/>
    <col min="14865" max="14865" width="13.5703125" style="13" bestFit="1" customWidth="1"/>
    <col min="14866" max="14866" width="12" style="13" bestFit="1" customWidth="1"/>
    <col min="14867" max="15104" width="9.140625" style="13"/>
    <col min="15105" max="15105" width="2.5703125" style="13" customWidth="1"/>
    <col min="15106" max="15106" width="10" style="13" customWidth="1"/>
    <col min="15107" max="15107" width="104.28515625" style="13" customWidth="1"/>
    <col min="15108" max="15109" width="17.5703125" style="13" customWidth="1"/>
    <col min="15110" max="15110" width="22" style="13" customWidth="1"/>
    <col min="15111" max="15111" width="22.28515625" style="13" customWidth="1"/>
    <col min="15112" max="15112" width="17" style="13" bestFit="1" customWidth="1"/>
    <col min="15113" max="15113" width="18.42578125" style="13" bestFit="1" customWidth="1"/>
    <col min="15114" max="15114" width="19.140625" style="13" bestFit="1" customWidth="1"/>
    <col min="15115" max="15115" width="18.42578125" style="13" bestFit="1" customWidth="1"/>
    <col min="15116" max="15116" width="17.85546875" style="13" customWidth="1"/>
    <col min="15117" max="15117" width="9.140625" style="13"/>
    <col min="15118" max="15118" width="34.42578125" style="13" bestFit="1" customWidth="1"/>
    <col min="15119" max="15119" width="34.42578125" style="13" customWidth="1"/>
    <col min="15120" max="15120" width="11.5703125" style="13" bestFit="1" customWidth="1"/>
    <col min="15121" max="15121" width="13.5703125" style="13" bestFit="1" customWidth="1"/>
    <col min="15122" max="15122" width="12" style="13" bestFit="1" customWidth="1"/>
    <col min="15123" max="15360" width="9.140625" style="13"/>
    <col min="15361" max="15361" width="2.5703125" style="13" customWidth="1"/>
    <col min="15362" max="15362" width="10" style="13" customWidth="1"/>
    <col min="15363" max="15363" width="104.28515625" style="13" customWidth="1"/>
    <col min="15364" max="15365" width="17.5703125" style="13" customWidth="1"/>
    <col min="15366" max="15366" width="22" style="13" customWidth="1"/>
    <col min="15367" max="15367" width="22.28515625" style="13" customWidth="1"/>
    <col min="15368" max="15368" width="17" style="13" bestFit="1" customWidth="1"/>
    <col min="15369" max="15369" width="18.42578125" style="13" bestFit="1" customWidth="1"/>
    <col min="15370" max="15370" width="19.140625" style="13" bestFit="1" customWidth="1"/>
    <col min="15371" max="15371" width="18.42578125" style="13" bestFit="1" customWidth="1"/>
    <col min="15372" max="15372" width="17.85546875" style="13" customWidth="1"/>
    <col min="15373" max="15373" width="9.140625" style="13"/>
    <col min="15374" max="15374" width="34.42578125" style="13" bestFit="1" customWidth="1"/>
    <col min="15375" max="15375" width="34.42578125" style="13" customWidth="1"/>
    <col min="15376" max="15376" width="11.5703125" style="13" bestFit="1" customWidth="1"/>
    <col min="15377" max="15377" width="13.5703125" style="13" bestFit="1" customWidth="1"/>
    <col min="15378" max="15378" width="12" style="13" bestFit="1" customWidth="1"/>
    <col min="15379" max="15616" width="9.140625" style="13"/>
    <col min="15617" max="15617" width="2.5703125" style="13" customWidth="1"/>
    <col min="15618" max="15618" width="10" style="13" customWidth="1"/>
    <col min="15619" max="15619" width="104.28515625" style="13" customWidth="1"/>
    <col min="15620" max="15621" width="17.5703125" style="13" customWidth="1"/>
    <col min="15622" max="15622" width="22" style="13" customWidth="1"/>
    <col min="15623" max="15623" width="22.28515625" style="13" customWidth="1"/>
    <col min="15624" max="15624" width="17" style="13" bestFit="1" customWidth="1"/>
    <col min="15625" max="15625" width="18.42578125" style="13" bestFit="1" customWidth="1"/>
    <col min="15626" max="15626" width="19.140625" style="13" bestFit="1" customWidth="1"/>
    <col min="15627" max="15627" width="18.42578125" style="13" bestFit="1" customWidth="1"/>
    <col min="15628" max="15628" width="17.85546875" style="13" customWidth="1"/>
    <col min="15629" max="15629" width="9.140625" style="13"/>
    <col min="15630" max="15630" width="34.42578125" style="13" bestFit="1" customWidth="1"/>
    <col min="15631" max="15631" width="34.42578125" style="13" customWidth="1"/>
    <col min="15632" max="15632" width="11.5703125" style="13" bestFit="1" customWidth="1"/>
    <col min="15633" max="15633" width="13.5703125" style="13" bestFit="1" customWidth="1"/>
    <col min="15634" max="15634" width="12" style="13" bestFit="1" customWidth="1"/>
    <col min="15635" max="15872" width="9.140625" style="13"/>
    <col min="15873" max="15873" width="2.5703125" style="13" customWidth="1"/>
    <col min="15874" max="15874" width="10" style="13" customWidth="1"/>
    <col min="15875" max="15875" width="104.28515625" style="13" customWidth="1"/>
    <col min="15876" max="15877" width="17.5703125" style="13" customWidth="1"/>
    <col min="15878" max="15878" width="22" style="13" customWidth="1"/>
    <col min="15879" max="15879" width="22.28515625" style="13" customWidth="1"/>
    <col min="15880" max="15880" width="17" style="13" bestFit="1" customWidth="1"/>
    <col min="15881" max="15881" width="18.42578125" style="13" bestFit="1" customWidth="1"/>
    <col min="15882" max="15882" width="19.140625" style="13" bestFit="1" customWidth="1"/>
    <col min="15883" max="15883" width="18.42578125" style="13" bestFit="1" customWidth="1"/>
    <col min="15884" max="15884" width="17.85546875" style="13" customWidth="1"/>
    <col min="15885" max="15885" width="9.140625" style="13"/>
    <col min="15886" max="15886" width="34.42578125" style="13" bestFit="1" customWidth="1"/>
    <col min="15887" max="15887" width="34.42578125" style="13" customWidth="1"/>
    <col min="15888" max="15888" width="11.5703125" style="13" bestFit="1" customWidth="1"/>
    <col min="15889" max="15889" width="13.5703125" style="13" bestFit="1" customWidth="1"/>
    <col min="15890" max="15890" width="12" style="13" bestFit="1" customWidth="1"/>
    <col min="15891" max="16128" width="9.140625" style="13"/>
    <col min="16129" max="16129" width="2.5703125" style="13" customWidth="1"/>
    <col min="16130" max="16130" width="10" style="13" customWidth="1"/>
    <col min="16131" max="16131" width="104.28515625" style="13" customWidth="1"/>
    <col min="16132" max="16133" width="17.5703125" style="13" customWidth="1"/>
    <col min="16134" max="16134" width="22" style="13" customWidth="1"/>
    <col min="16135" max="16135" width="22.28515625" style="13" customWidth="1"/>
    <col min="16136" max="16136" width="17" style="13" bestFit="1" customWidth="1"/>
    <col min="16137" max="16137" width="18.42578125" style="13" bestFit="1" customWidth="1"/>
    <col min="16138" max="16138" width="19.140625" style="13" bestFit="1" customWidth="1"/>
    <col min="16139" max="16139" width="18.42578125" style="13" bestFit="1" customWidth="1"/>
    <col min="16140" max="16140" width="17.85546875" style="13" customWidth="1"/>
    <col min="16141" max="16141" width="9.140625" style="13"/>
    <col min="16142" max="16142" width="34.42578125" style="13" bestFit="1" customWidth="1"/>
    <col min="16143" max="16143" width="34.42578125" style="13" customWidth="1"/>
    <col min="16144" max="16144" width="11.5703125" style="13" bestFit="1" customWidth="1"/>
    <col min="16145" max="16145" width="13.5703125" style="13" bestFit="1" customWidth="1"/>
    <col min="16146" max="16146" width="12" style="13" bestFit="1" customWidth="1"/>
    <col min="16147" max="16384" width="9.140625" style="13"/>
  </cols>
  <sheetData>
    <row r="1" spans="2:12" s="3" customFormat="1" ht="18" customHeight="1" x14ac:dyDescent="0.2">
      <c r="B1" s="1"/>
      <c r="C1"/>
      <c r="D1"/>
      <c r="E1" s="2"/>
      <c r="F1"/>
      <c r="G1"/>
    </row>
    <row r="2" spans="2:12" s="3" customFormat="1" ht="15" customHeight="1" x14ac:dyDescent="0.25">
      <c r="B2" s="4"/>
      <c r="C2" s="5"/>
      <c r="D2" s="5"/>
      <c r="E2" s="6"/>
      <c r="F2" s="5"/>
      <c r="G2" s="7"/>
    </row>
    <row r="3" spans="2:12" s="3" customFormat="1" ht="15" customHeight="1" x14ac:dyDescent="0.25">
      <c r="B3" s="98"/>
      <c r="C3" s="99"/>
      <c r="D3" s="99"/>
      <c r="E3" s="99"/>
      <c r="F3" s="99"/>
      <c r="G3" s="100"/>
      <c r="I3" s="101" t="s">
        <v>0</v>
      </c>
      <c r="J3" s="101"/>
      <c r="K3" s="101"/>
      <c r="L3" s="101"/>
    </row>
    <row r="4" spans="2:12" s="12" customFormat="1" ht="15" customHeight="1" x14ac:dyDescent="0.25">
      <c r="B4" s="8"/>
      <c r="C4" s="9"/>
      <c r="D4" s="9"/>
      <c r="E4" s="10"/>
      <c r="F4" s="9"/>
      <c r="G4" s="11"/>
      <c r="I4" s="101"/>
      <c r="J4" s="101"/>
      <c r="K4" s="101"/>
      <c r="L4" s="101"/>
    </row>
    <row r="5" spans="2:12" s="12" customFormat="1" ht="15" customHeight="1" x14ac:dyDescent="0.25">
      <c r="B5" s="98"/>
      <c r="C5" s="99"/>
      <c r="D5" s="99"/>
      <c r="E5" s="99"/>
      <c r="F5" s="99"/>
      <c r="G5" s="100"/>
      <c r="I5" s="101"/>
      <c r="J5" s="101"/>
      <c r="K5" s="101"/>
      <c r="L5" s="101"/>
    </row>
    <row r="6" spans="2:12" s="12" customFormat="1" ht="15" customHeight="1" x14ac:dyDescent="0.25">
      <c r="B6" s="8"/>
      <c r="C6" s="9"/>
      <c r="D6" s="9"/>
      <c r="E6" s="10"/>
      <c r="F6" s="9"/>
      <c r="G6" s="11"/>
      <c r="I6" s="101"/>
      <c r="J6" s="101"/>
      <c r="K6" s="101"/>
      <c r="L6" s="101"/>
    </row>
    <row r="7" spans="2:12" ht="15" customHeight="1" x14ac:dyDescent="0.25">
      <c r="B7" s="98"/>
      <c r="C7" s="99"/>
      <c r="D7" s="99"/>
      <c r="E7" s="99"/>
      <c r="F7" s="99"/>
      <c r="G7" s="100"/>
      <c r="I7" s="101"/>
      <c r="J7" s="101"/>
      <c r="K7" s="101"/>
      <c r="L7" s="101"/>
    </row>
    <row r="8" spans="2:12" ht="18.75" customHeight="1" x14ac:dyDescent="0.25">
      <c r="B8" s="14"/>
      <c r="C8" s="15"/>
      <c r="D8" s="15"/>
      <c r="E8" s="16"/>
      <c r="F8" s="15"/>
      <c r="G8" s="17"/>
      <c r="I8" s="101"/>
      <c r="J8" s="101"/>
      <c r="K8" s="101"/>
      <c r="L8" s="101"/>
    </row>
    <row r="9" spans="2:12" ht="15" customHeight="1" x14ac:dyDescent="0.25">
      <c r="B9" s="102" t="s">
        <v>1</v>
      </c>
      <c r="C9" s="103"/>
      <c r="D9" s="103"/>
      <c r="E9" s="103"/>
      <c r="F9" s="103"/>
      <c r="G9" s="104"/>
      <c r="I9" s="101"/>
      <c r="J9" s="101"/>
      <c r="K9" s="101"/>
      <c r="L9" s="101"/>
    </row>
    <row r="10" spans="2:12" ht="5.25" customHeight="1" x14ac:dyDescent="0.25">
      <c r="B10" s="18"/>
      <c r="C10" s="19"/>
      <c r="D10" s="19"/>
      <c r="E10" s="20"/>
      <c r="F10" s="19"/>
      <c r="G10" s="21"/>
      <c r="I10" s="101"/>
      <c r="J10" s="101"/>
      <c r="K10" s="101"/>
      <c r="L10" s="101"/>
    </row>
    <row r="11" spans="2:12" ht="18" customHeight="1" x14ac:dyDescent="0.2">
      <c r="B11" s="105"/>
      <c r="C11" s="106"/>
      <c r="D11" s="106"/>
      <c r="E11" s="106"/>
      <c r="F11" s="106"/>
      <c r="G11" s="107"/>
      <c r="I11" s="101"/>
      <c r="J11" s="101"/>
      <c r="K11" s="101"/>
      <c r="L11" s="101"/>
    </row>
    <row r="12" spans="2:12" ht="9.9499999999999993" customHeight="1" thickBot="1" x14ac:dyDescent="0.3">
      <c r="B12" s="8"/>
      <c r="C12" s="9"/>
      <c r="D12" s="9"/>
      <c r="E12" s="10"/>
      <c r="F12" s="9"/>
      <c r="G12" s="11"/>
      <c r="I12" s="101"/>
      <c r="J12" s="101"/>
      <c r="K12" s="101"/>
      <c r="L12" s="101"/>
    </row>
    <row r="13" spans="2:12" ht="56.25" customHeight="1" thickBot="1" x14ac:dyDescent="0.25">
      <c r="B13" s="86" t="s">
        <v>2</v>
      </c>
      <c r="C13" s="87"/>
      <c r="D13" s="87"/>
      <c r="E13" s="87"/>
      <c r="F13" s="87"/>
      <c r="G13" s="88"/>
      <c r="H13" s="22"/>
    </row>
    <row r="14" spans="2:12" ht="39.75" customHeight="1" thickBot="1" x14ac:dyDescent="0.25">
      <c r="B14" s="89" t="s">
        <v>3</v>
      </c>
      <c r="C14" s="90"/>
      <c r="D14" s="90"/>
      <c r="E14" s="91"/>
      <c r="F14" s="92" t="s">
        <v>4</v>
      </c>
      <c r="G14" s="93"/>
    </row>
    <row r="15" spans="2:12" ht="31.5" customHeight="1" thickBot="1" x14ac:dyDescent="0.25">
      <c r="B15" s="94"/>
      <c r="C15" s="95"/>
      <c r="D15" s="95"/>
      <c r="E15" s="96"/>
      <c r="F15" s="23" t="s">
        <v>5</v>
      </c>
      <c r="G15" s="24">
        <v>0</v>
      </c>
      <c r="H15" s="97" t="s">
        <v>6</v>
      </c>
      <c r="I15" s="97"/>
      <c r="J15" s="97"/>
      <c r="K15" s="97"/>
      <c r="L15" s="97"/>
    </row>
    <row r="16" spans="2:12" ht="44.25" customHeight="1" x14ac:dyDescent="0.2">
      <c r="B16" s="25" t="s">
        <v>7</v>
      </c>
      <c r="C16" s="26" t="s">
        <v>8</v>
      </c>
      <c r="D16" s="27" t="s">
        <v>9</v>
      </c>
      <c r="E16" s="27" t="s">
        <v>10</v>
      </c>
      <c r="F16" s="28" t="s">
        <v>11</v>
      </c>
      <c r="G16" s="29" t="s">
        <v>12</v>
      </c>
      <c r="H16" s="30" t="s">
        <v>13</v>
      </c>
      <c r="I16" s="30" t="s">
        <v>14</v>
      </c>
      <c r="J16" s="30" t="s">
        <v>15</v>
      </c>
      <c r="K16" s="30" t="s">
        <v>16</v>
      </c>
      <c r="L16" s="31" t="s">
        <v>17</v>
      </c>
    </row>
    <row r="17" spans="2:12" ht="44.25" customHeight="1" x14ac:dyDescent="0.2">
      <c r="B17" s="32">
        <v>1</v>
      </c>
      <c r="C17" s="33" t="s">
        <v>18</v>
      </c>
      <c r="D17" s="34" t="s">
        <v>19</v>
      </c>
      <c r="E17" s="35">
        <v>1</v>
      </c>
      <c r="F17" s="36">
        <v>0</v>
      </c>
      <c r="G17" s="37">
        <f>E17*F17</f>
        <v>0</v>
      </c>
      <c r="H17" s="38" t="e">
        <f>G17/$G$94</f>
        <v>#DIV/0!</v>
      </c>
      <c r="I17" s="38">
        <v>5.9970953343847014E-3</v>
      </c>
      <c r="J17" s="38">
        <v>6.6634392604274463E-3</v>
      </c>
      <c r="K17" s="39">
        <v>7.3297831864701912E-3</v>
      </c>
      <c r="L17" s="40" t="e">
        <f>IF(AND(H17&gt;=I17,H17&lt;=K17),"OK","Ajustar")</f>
        <v>#DIV/0!</v>
      </c>
    </row>
    <row r="18" spans="2:12" ht="44.25" customHeight="1" x14ac:dyDescent="0.2">
      <c r="B18" s="32">
        <v>2</v>
      </c>
      <c r="C18" s="33" t="s">
        <v>20</v>
      </c>
      <c r="D18" s="34" t="s">
        <v>19</v>
      </c>
      <c r="E18" s="35">
        <v>4</v>
      </c>
      <c r="F18" s="36">
        <v>0</v>
      </c>
      <c r="G18" s="37">
        <f>E18*F18</f>
        <v>0</v>
      </c>
      <c r="H18" s="38" t="e">
        <f t="shared" ref="H18:H81" si="0">G18/$G$94</f>
        <v>#DIV/0!</v>
      </c>
      <c r="I18" s="38">
        <v>5.7396202987887116E-3</v>
      </c>
      <c r="J18" s="38">
        <v>6.3773558875430125E-3</v>
      </c>
      <c r="K18" s="39">
        <v>7.0150914762973143E-3</v>
      </c>
      <c r="L18" s="40" t="e">
        <f t="shared" ref="L18:L81" si="1">IF(AND(H18&gt;=I18,H18&lt;=K18),"OK","Ajustar")</f>
        <v>#DIV/0!</v>
      </c>
    </row>
    <row r="19" spans="2:12" ht="44.25" customHeight="1" x14ac:dyDescent="0.2">
      <c r="B19" s="32">
        <v>3</v>
      </c>
      <c r="C19" s="33" t="s">
        <v>21</v>
      </c>
      <c r="D19" s="41" t="s">
        <v>19</v>
      </c>
      <c r="E19" s="35">
        <v>1</v>
      </c>
      <c r="F19" s="36">
        <v>0</v>
      </c>
      <c r="G19" s="37">
        <f>E19*F19</f>
        <v>0</v>
      </c>
      <c r="H19" s="38" t="e">
        <f t="shared" si="0"/>
        <v>#DIV/0!</v>
      </c>
      <c r="I19" s="38">
        <v>6.4729148006610546E-2</v>
      </c>
      <c r="J19" s="38">
        <v>7.1921275562900608E-2</v>
      </c>
      <c r="K19" s="39">
        <v>7.911340311919067E-2</v>
      </c>
      <c r="L19" s="40" t="e">
        <f t="shared" si="1"/>
        <v>#DIV/0!</v>
      </c>
    </row>
    <row r="20" spans="2:12" ht="44.25" customHeight="1" x14ac:dyDescent="0.2">
      <c r="B20" s="32">
        <v>4</v>
      </c>
      <c r="C20" s="33" t="s">
        <v>22</v>
      </c>
      <c r="D20" s="41" t="s">
        <v>19</v>
      </c>
      <c r="E20" s="35">
        <v>1</v>
      </c>
      <c r="F20" s="36">
        <v>0</v>
      </c>
      <c r="G20" s="37">
        <f>E20*F20</f>
        <v>0</v>
      </c>
      <c r="H20" s="38" t="e">
        <f t="shared" si="0"/>
        <v>#DIV/0!</v>
      </c>
      <c r="I20" s="38">
        <v>3.6620395917835169E-3</v>
      </c>
      <c r="J20" s="38">
        <v>4.0689328797594631E-3</v>
      </c>
      <c r="K20" s="39">
        <v>4.4758261677354102E-3</v>
      </c>
      <c r="L20" s="40" t="e">
        <f t="shared" si="1"/>
        <v>#DIV/0!</v>
      </c>
    </row>
    <row r="21" spans="2:12" s="43" customFormat="1" ht="33" customHeight="1" x14ac:dyDescent="0.2">
      <c r="B21" s="32">
        <v>5</v>
      </c>
      <c r="C21" s="78" t="s">
        <v>23</v>
      </c>
      <c r="D21" s="78"/>
      <c r="E21" s="78"/>
      <c r="F21" s="79"/>
      <c r="G21" s="42">
        <f>G22+G31+G36+G40</f>
        <v>0</v>
      </c>
      <c r="H21" s="38" t="e">
        <f t="shared" si="0"/>
        <v>#DIV/0!</v>
      </c>
      <c r="I21" s="38">
        <v>0.24009886319801191</v>
      </c>
      <c r="J21" s="38">
        <v>0.26677651466445768</v>
      </c>
      <c r="K21" s="39">
        <v>0.29345416613090347</v>
      </c>
      <c r="L21" s="40" t="e">
        <f t="shared" si="1"/>
        <v>#DIV/0!</v>
      </c>
    </row>
    <row r="22" spans="2:12" s="43" customFormat="1" ht="33" customHeight="1" x14ac:dyDescent="0.2">
      <c r="B22" s="32" t="s">
        <v>24</v>
      </c>
      <c r="C22" s="78" t="s">
        <v>25</v>
      </c>
      <c r="D22" s="78"/>
      <c r="E22" s="78"/>
      <c r="F22" s="79"/>
      <c r="G22" s="42">
        <f>SUM(G23:G30)</f>
        <v>0</v>
      </c>
      <c r="H22" s="38" t="e">
        <f t="shared" si="0"/>
        <v>#DIV/0!</v>
      </c>
      <c r="I22" s="38">
        <v>1.4985826673831628E-2</v>
      </c>
      <c r="J22" s="38">
        <v>1.6650918526479586E-2</v>
      </c>
      <c r="K22" s="39">
        <v>1.8316010379127546E-2</v>
      </c>
      <c r="L22" s="40" t="e">
        <f t="shared" si="1"/>
        <v>#DIV/0!</v>
      </c>
    </row>
    <row r="23" spans="2:12" s="43" customFormat="1" ht="33" customHeight="1" x14ac:dyDescent="0.2">
      <c r="B23" s="44" t="s">
        <v>26</v>
      </c>
      <c r="C23" s="45" t="s">
        <v>27</v>
      </c>
      <c r="D23" s="46" t="s">
        <v>28</v>
      </c>
      <c r="E23" s="46">
        <v>7114.6760000000004</v>
      </c>
      <c r="F23" s="36">
        <v>0</v>
      </c>
      <c r="G23" s="47">
        <f t="shared" ref="G23:G30" si="2">E23*F23</f>
        <v>0</v>
      </c>
      <c r="H23" s="38" t="e">
        <f t="shared" si="0"/>
        <v>#DIV/0!</v>
      </c>
      <c r="I23" s="38">
        <v>2.4935710373131365E-3</v>
      </c>
      <c r="J23" s="38">
        <v>2.7706344859034851E-3</v>
      </c>
      <c r="K23" s="39">
        <v>3.0476979344938337E-3</v>
      </c>
      <c r="L23" s="40" t="e">
        <f t="shared" si="1"/>
        <v>#DIV/0!</v>
      </c>
    </row>
    <row r="24" spans="2:12" s="43" customFormat="1" x14ac:dyDescent="0.2">
      <c r="B24" s="44" t="s">
        <v>29</v>
      </c>
      <c r="C24" s="48" t="s">
        <v>30</v>
      </c>
      <c r="D24" s="46" t="s">
        <v>28</v>
      </c>
      <c r="E24" s="46">
        <v>700.03399999999999</v>
      </c>
      <c r="F24" s="36">
        <v>0</v>
      </c>
      <c r="G24" s="49">
        <f t="shared" si="2"/>
        <v>0</v>
      </c>
      <c r="H24" s="38" t="e">
        <f t="shared" si="0"/>
        <v>#DIV/0!</v>
      </c>
      <c r="I24" s="38">
        <v>1.1325841203789176E-3</v>
      </c>
      <c r="J24" s="38">
        <v>1.2584268004210196E-3</v>
      </c>
      <c r="K24" s="39">
        <v>1.3842694804631216E-3</v>
      </c>
      <c r="L24" s="40" t="e">
        <f t="shared" si="1"/>
        <v>#DIV/0!</v>
      </c>
    </row>
    <row r="25" spans="2:12" s="43" customFormat="1" ht="19.5" customHeight="1" x14ac:dyDescent="0.2">
      <c r="B25" s="44" t="s">
        <v>31</v>
      </c>
      <c r="C25" s="50" t="s">
        <v>32</v>
      </c>
      <c r="D25" s="46" t="s">
        <v>33</v>
      </c>
      <c r="E25" s="46">
        <v>268.81305600000002</v>
      </c>
      <c r="F25" s="36">
        <v>0</v>
      </c>
      <c r="G25" s="47">
        <f>E25*F25</f>
        <v>0</v>
      </c>
      <c r="H25" s="38" t="e">
        <f t="shared" si="0"/>
        <v>#DIV/0!</v>
      </c>
      <c r="I25" s="38">
        <v>1.3167594933549715E-5</v>
      </c>
      <c r="J25" s="38">
        <v>1.4630661037277461E-5</v>
      </c>
      <c r="K25" s="39">
        <v>1.6093727141005207E-5</v>
      </c>
      <c r="L25" s="40" t="e">
        <f t="shared" si="1"/>
        <v>#DIV/0!</v>
      </c>
    </row>
    <row r="26" spans="2:12" s="43" customFormat="1" ht="30" x14ac:dyDescent="0.2">
      <c r="B26" s="44" t="s">
        <v>34</v>
      </c>
      <c r="C26" s="48" t="s">
        <v>35</v>
      </c>
      <c r="D26" s="51" t="s">
        <v>36</v>
      </c>
      <c r="E26" s="46">
        <v>4214.9690000000001</v>
      </c>
      <c r="F26" s="36">
        <v>0</v>
      </c>
      <c r="G26" s="47">
        <f t="shared" si="2"/>
        <v>0</v>
      </c>
      <c r="H26" s="38" t="e">
        <f t="shared" si="0"/>
        <v>#DIV/0!</v>
      </c>
      <c r="I26" s="38">
        <v>3.7971960128314461E-3</v>
      </c>
      <c r="J26" s="38">
        <v>4.2191066809238289E-3</v>
      </c>
      <c r="K26" s="39">
        <v>4.6410173490162125E-3</v>
      </c>
      <c r="L26" s="40" t="e">
        <f t="shared" si="1"/>
        <v>#DIV/0!</v>
      </c>
    </row>
    <row r="27" spans="2:12" s="43" customFormat="1" ht="15.75" customHeight="1" x14ac:dyDescent="0.2">
      <c r="B27" s="44" t="s">
        <v>37</v>
      </c>
      <c r="C27" s="50" t="s">
        <v>38</v>
      </c>
      <c r="D27" s="46" t="s">
        <v>33</v>
      </c>
      <c r="E27" s="46">
        <v>87671.355200000005</v>
      </c>
      <c r="F27" s="36">
        <v>0</v>
      </c>
      <c r="G27" s="47">
        <f t="shared" si="2"/>
        <v>0</v>
      </c>
      <c r="H27" s="38" t="e">
        <f t="shared" si="0"/>
        <v>#DIV/0!</v>
      </c>
      <c r="I27" s="38">
        <v>4.2945119918169359E-3</v>
      </c>
      <c r="J27" s="38">
        <v>4.7716799909077066E-3</v>
      </c>
      <c r="K27" s="39">
        <v>5.2488479899984774E-3</v>
      </c>
      <c r="L27" s="40" t="e">
        <f t="shared" si="1"/>
        <v>#DIV/0!</v>
      </c>
    </row>
    <row r="28" spans="2:12" s="43" customFormat="1" ht="30" x14ac:dyDescent="0.2">
      <c r="B28" s="44" t="s">
        <v>39</v>
      </c>
      <c r="C28" s="48" t="s">
        <v>40</v>
      </c>
      <c r="D28" s="51" t="s">
        <v>41</v>
      </c>
      <c r="E28" s="46">
        <v>766.35800000000006</v>
      </c>
      <c r="F28" s="36">
        <v>0</v>
      </c>
      <c r="G28" s="47">
        <f t="shared" si="2"/>
        <v>0</v>
      </c>
      <c r="H28" s="38" t="e">
        <f t="shared" si="0"/>
        <v>#DIV/0!</v>
      </c>
      <c r="I28" s="38">
        <v>4.385041888877636E-4</v>
      </c>
      <c r="J28" s="38">
        <v>4.8722687654195957E-4</v>
      </c>
      <c r="K28" s="39">
        <v>5.3594956419615559E-4</v>
      </c>
      <c r="L28" s="40" t="e">
        <f t="shared" si="1"/>
        <v>#DIV/0!</v>
      </c>
    </row>
    <row r="29" spans="2:12" s="43" customFormat="1" x14ac:dyDescent="0.2">
      <c r="B29" s="44" t="s">
        <v>42</v>
      </c>
      <c r="C29" s="50" t="s">
        <v>43</v>
      </c>
      <c r="D29" s="46" t="s">
        <v>33</v>
      </c>
      <c r="E29" s="46">
        <v>15940.2464</v>
      </c>
      <c r="F29" s="36">
        <v>0</v>
      </c>
      <c r="G29" s="47">
        <f t="shared" si="2"/>
        <v>0</v>
      </c>
      <c r="H29" s="38" t="e">
        <f t="shared" si="0"/>
        <v>#DIV/0!</v>
      </c>
      <c r="I29" s="38">
        <v>7.808203621485337E-4</v>
      </c>
      <c r="J29" s="38">
        <v>8.6757818016503744E-4</v>
      </c>
      <c r="K29" s="39">
        <v>9.5433599818154128E-4</v>
      </c>
      <c r="L29" s="40" t="e">
        <f t="shared" si="1"/>
        <v>#DIV/0!</v>
      </c>
    </row>
    <row r="30" spans="2:12" s="43" customFormat="1" x14ac:dyDescent="0.2">
      <c r="B30" s="44" t="s">
        <v>44</v>
      </c>
      <c r="C30" s="48" t="s">
        <v>45</v>
      </c>
      <c r="D30" s="51" t="s">
        <v>46</v>
      </c>
      <c r="E30" s="46">
        <v>1600</v>
      </c>
      <c r="F30" s="36">
        <v>0</v>
      </c>
      <c r="G30" s="47">
        <f t="shared" si="2"/>
        <v>0</v>
      </c>
      <c r="H30" s="38" t="e">
        <f t="shared" si="0"/>
        <v>#DIV/0!</v>
      </c>
      <c r="I30" s="38">
        <v>2.0354713655213468E-3</v>
      </c>
      <c r="J30" s="38">
        <v>2.2616348505792739E-3</v>
      </c>
      <c r="K30" s="39">
        <v>2.4877983356372015E-3</v>
      </c>
      <c r="L30" s="40" t="e">
        <f t="shared" si="1"/>
        <v>#DIV/0!</v>
      </c>
    </row>
    <row r="31" spans="2:12" s="43" customFormat="1" x14ac:dyDescent="0.2">
      <c r="B31" s="32"/>
      <c r="C31" s="52" t="s">
        <v>47</v>
      </c>
      <c r="D31" s="53"/>
      <c r="E31" s="54"/>
      <c r="F31" s="55"/>
      <c r="G31" s="42">
        <f>SUM(G32:G35)</f>
        <v>0</v>
      </c>
      <c r="H31" s="38" t="e">
        <f t="shared" si="0"/>
        <v>#DIV/0!</v>
      </c>
      <c r="I31" s="38">
        <v>3.9397231990607004E-2</v>
      </c>
      <c r="J31" s="38">
        <v>4.377470221178556E-2</v>
      </c>
      <c r="K31" s="39">
        <v>4.8152172432964123E-2</v>
      </c>
      <c r="L31" s="40" t="e">
        <f t="shared" si="1"/>
        <v>#DIV/0!</v>
      </c>
    </row>
    <row r="32" spans="2:12" s="43" customFormat="1" x14ac:dyDescent="0.2">
      <c r="B32" s="56" t="s">
        <v>48</v>
      </c>
      <c r="C32" s="57" t="s">
        <v>49</v>
      </c>
      <c r="D32" s="51" t="s">
        <v>50</v>
      </c>
      <c r="E32" s="46">
        <v>7114.6760000000004</v>
      </c>
      <c r="F32" s="36">
        <v>0</v>
      </c>
      <c r="G32" s="47">
        <f>E32*F32</f>
        <v>0</v>
      </c>
      <c r="H32" s="38" t="e">
        <f t="shared" si="0"/>
        <v>#DIV/0!</v>
      </c>
      <c r="I32" s="38">
        <v>2.9749346581245078E-3</v>
      </c>
      <c r="J32" s="38">
        <v>3.3054829534716751E-3</v>
      </c>
      <c r="K32" s="39">
        <v>3.6360312488188428E-3</v>
      </c>
      <c r="L32" s="40" t="e">
        <f t="shared" si="1"/>
        <v>#DIV/0!</v>
      </c>
    </row>
    <row r="33" spans="2:15" s="43" customFormat="1" x14ac:dyDescent="0.2">
      <c r="B33" s="56" t="s">
        <v>51</v>
      </c>
      <c r="C33" s="58" t="s">
        <v>52</v>
      </c>
      <c r="D33" s="51" t="s">
        <v>28</v>
      </c>
      <c r="E33" s="46">
        <v>7114.6760000000004</v>
      </c>
      <c r="F33" s="36">
        <v>0</v>
      </c>
      <c r="G33" s="47">
        <f>E33*F33</f>
        <v>0</v>
      </c>
      <c r="H33" s="38" t="e">
        <f t="shared" si="0"/>
        <v>#DIV/0!</v>
      </c>
      <c r="I33" s="38">
        <v>8.0308083300814398E-4</v>
      </c>
      <c r="J33" s="38">
        <v>8.9231203667571556E-4</v>
      </c>
      <c r="K33" s="39">
        <v>9.8154324034328724E-4</v>
      </c>
      <c r="L33" s="40" t="e">
        <f t="shared" si="1"/>
        <v>#DIV/0!</v>
      </c>
    </row>
    <row r="34" spans="2:15" s="43" customFormat="1" x14ac:dyDescent="0.2">
      <c r="B34" s="56" t="s">
        <v>53</v>
      </c>
      <c r="C34" s="58" t="s">
        <v>54</v>
      </c>
      <c r="D34" s="51" t="s">
        <v>55</v>
      </c>
      <c r="E34" s="46">
        <v>2299.0740000000001</v>
      </c>
      <c r="F34" s="36">
        <v>0</v>
      </c>
      <c r="G34" s="47">
        <f>E34*F34</f>
        <v>0</v>
      </c>
      <c r="H34" s="38" t="e">
        <f t="shared" si="0"/>
        <v>#DIV/0!</v>
      </c>
      <c r="I34" s="38">
        <v>3.3423159230931594E-2</v>
      </c>
      <c r="J34" s="38">
        <v>3.7136843589923994E-2</v>
      </c>
      <c r="K34" s="39">
        <v>4.0850527948916394E-2</v>
      </c>
      <c r="L34" s="40" t="e">
        <f t="shared" si="1"/>
        <v>#DIV/0!</v>
      </c>
    </row>
    <row r="35" spans="2:15" s="43" customFormat="1" x14ac:dyDescent="0.2">
      <c r="B35" s="56" t="s">
        <v>56</v>
      </c>
      <c r="C35" s="45" t="s">
        <v>57</v>
      </c>
      <c r="D35" s="46" t="s">
        <v>33</v>
      </c>
      <c r="E35" s="46">
        <v>44831.942999999999</v>
      </c>
      <c r="F35" s="36">
        <v>0</v>
      </c>
      <c r="G35" s="47">
        <f>E35*F35</f>
        <v>0</v>
      </c>
      <c r="H35" s="38" t="e">
        <f t="shared" si="0"/>
        <v>#DIV/0!</v>
      </c>
      <c r="I35" s="38">
        <v>2.1960572685427514E-3</v>
      </c>
      <c r="J35" s="38">
        <v>2.4400636317141681E-3</v>
      </c>
      <c r="K35" s="39">
        <v>2.6840699948855852E-3</v>
      </c>
      <c r="L35" s="40" t="e">
        <f t="shared" si="1"/>
        <v>#DIV/0!</v>
      </c>
    </row>
    <row r="36" spans="2:15" s="43" customFormat="1" ht="26.1" customHeight="1" x14ac:dyDescent="0.2">
      <c r="B36" s="32"/>
      <c r="C36" s="52" t="s">
        <v>58</v>
      </c>
      <c r="D36" s="53"/>
      <c r="E36" s="54"/>
      <c r="F36" s="55"/>
      <c r="G36" s="42">
        <f>SUM(G37:G39)</f>
        <v>0</v>
      </c>
      <c r="H36" s="38" t="e">
        <f t="shared" si="0"/>
        <v>#DIV/0!</v>
      </c>
      <c r="I36" s="38">
        <v>0.16489931067898408</v>
      </c>
      <c r="J36" s="38">
        <v>0.18322145630998232</v>
      </c>
      <c r="K36" s="39">
        <v>0.20154360194098056</v>
      </c>
      <c r="L36" s="40" t="e">
        <f t="shared" si="1"/>
        <v>#DIV/0!</v>
      </c>
    </row>
    <row r="37" spans="2:15" s="43" customFormat="1" x14ac:dyDescent="0.2">
      <c r="B37" s="56" t="s">
        <v>59</v>
      </c>
      <c r="C37" s="48" t="s">
        <v>60</v>
      </c>
      <c r="D37" s="51" t="s">
        <v>55</v>
      </c>
      <c r="E37" s="46">
        <v>485.57209999999998</v>
      </c>
      <c r="F37" s="36">
        <v>0</v>
      </c>
      <c r="G37" s="47">
        <f>E37*F37</f>
        <v>0</v>
      </c>
      <c r="H37" s="38" t="e">
        <f t="shared" si="0"/>
        <v>#DIV/0!</v>
      </c>
      <c r="I37" s="38">
        <v>1.5494269532502044E-2</v>
      </c>
      <c r="J37" s="38">
        <v>1.7215855036113382E-2</v>
      </c>
      <c r="K37" s="39">
        <v>1.8937440539724723E-2</v>
      </c>
      <c r="L37" s="40" t="e">
        <f t="shared" si="1"/>
        <v>#DIV/0!</v>
      </c>
    </row>
    <row r="38" spans="2:15" ht="27.95" customHeight="1" x14ac:dyDescent="0.2">
      <c r="B38" s="56" t="s">
        <v>61</v>
      </c>
      <c r="C38" s="48" t="s">
        <v>62</v>
      </c>
      <c r="D38" s="51" t="s">
        <v>28</v>
      </c>
      <c r="E38" s="46">
        <v>4855.7209999999995</v>
      </c>
      <c r="F38" s="36">
        <v>0</v>
      </c>
      <c r="G38" s="47">
        <f>E38*F38</f>
        <v>0</v>
      </c>
      <c r="H38" s="38" t="e">
        <f t="shared" si="0"/>
        <v>#DIV/0!</v>
      </c>
      <c r="I38" s="38">
        <v>0.14101553695801072</v>
      </c>
      <c r="J38" s="38">
        <v>0.15668392995334524</v>
      </c>
      <c r="K38" s="39">
        <v>0.17235232294867978</v>
      </c>
      <c r="L38" s="40" t="e">
        <f t="shared" si="1"/>
        <v>#DIV/0!</v>
      </c>
    </row>
    <row r="39" spans="2:15" s="43" customFormat="1" x14ac:dyDescent="0.2">
      <c r="B39" s="56" t="s">
        <v>63</v>
      </c>
      <c r="C39" s="48" t="s">
        <v>64</v>
      </c>
      <c r="D39" s="46" t="s">
        <v>46</v>
      </c>
      <c r="E39" s="46">
        <v>1600</v>
      </c>
      <c r="F39" s="36">
        <v>0</v>
      </c>
      <c r="G39" s="49">
        <f>E39*F39</f>
        <v>0</v>
      </c>
      <c r="H39" s="38" t="e">
        <f t="shared" si="0"/>
        <v>#DIV/0!</v>
      </c>
      <c r="I39" s="38">
        <v>8.3895041884713539E-3</v>
      </c>
      <c r="J39" s="38">
        <v>9.3216713205237257E-3</v>
      </c>
      <c r="K39" s="39">
        <v>1.0253838452576099E-2</v>
      </c>
      <c r="L39" s="40" t="e">
        <f t="shared" si="1"/>
        <v>#DIV/0!</v>
      </c>
    </row>
    <row r="40" spans="2:15" s="43" customFormat="1" ht="26.1" customHeight="1" x14ac:dyDescent="0.2">
      <c r="B40" s="32" t="s">
        <v>65</v>
      </c>
      <c r="C40" s="52" t="s">
        <v>66</v>
      </c>
      <c r="D40" s="59"/>
      <c r="E40" s="60"/>
      <c r="F40" s="60"/>
      <c r="G40" s="42">
        <f>SUM(G41:G41)</f>
        <v>0</v>
      </c>
      <c r="H40" s="38" t="e">
        <f t="shared" si="0"/>
        <v>#DIV/0!</v>
      </c>
      <c r="I40" s="38">
        <v>2.0816493854589217E-2</v>
      </c>
      <c r="J40" s="38">
        <v>2.3129437616210242E-2</v>
      </c>
      <c r="K40" s="39">
        <v>2.5442381377831266E-2</v>
      </c>
      <c r="L40" s="40" t="e">
        <f t="shared" si="1"/>
        <v>#DIV/0!</v>
      </c>
    </row>
    <row r="41" spans="2:15" s="43" customFormat="1" ht="30" x14ac:dyDescent="0.2">
      <c r="B41" s="44" t="s">
        <v>67</v>
      </c>
      <c r="C41" s="48" t="s">
        <v>68</v>
      </c>
      <c r="D41" s="61" t="s">
        <v>69</v>
      </c>
      <c r="E41" s="46">
        <v>2807.8589999999999</v>
      </c>
      <c r="F41" s="36">
        <v>0</v>
      </c>
      <c r="G41" s="49">
        <f>E41*F41</f>
        <v>0</v>
      </c>
      <c r="H41" s="38" t="e">
        <f t="shared" si="0"/>
        <v>#DIV/0!</v>
      </c>
      <c r="I41" s="38">
        <v>2.0816493854589217E-2</v>
      </c>
      <c r="J41" s="38">
        <v>2.3129437616210242E-2</v>
      </c>
      <c r="K41" s="39">
        <v>2.5442381377831266E-2</v>
      </c>
      <c r="L41" s="40" t="e">
        <f t="shared" si="1"/>
        <v>#DIV/0!</v>
      </c>
    </row>
    <row r="42" spans="2:15" s="43" customFormat="1" ht="33" customHeight="1" x14ac:dyDescent="0.2">
      <c r="B42" s="32">
        <v>6</v>
      </c>
      <c r="C42" s="52" t="s">
        <v>70</v>
      </c>
      <c r="D42" s="53"/>
      <c r="E42" s="55"/>
      <c r="F42" s="55"/>
      <c r="G42" s="42">
        <f>SUM(G43,G52,G57,G61)</f>
        <v>0</v>
      </c>
      <c r="H42" s="38" t="e">
        <f t="shared" si="0"/>
        <v>#DIV/0!</v>
      </c>
      <c r="I42" s="38">
        <v>0.26693779046120147</v>
      </c>
      <c r="J42" s="38">
        <v>0.2965975449568905</v>
      </c>
      <c r="K42" s="39">
        <v>0.32625729945257959</v>
      </c>
      <c r="L42" s="40" t="e">
        <f t="shared" si="1"/>
        <v>#DIV/0!</v>
      </c>
      <c r="N42" s="62"/>
      <c r="O42" s="62"/>
    </row>
    <row r="43" spans="2:15" s="43" customFormat="1" ht="33" customHeight="1" x14ac:dyDescent="0.2">
      <c r="B43" s="32" t="s">
        <v>71</v>
      </c>
      <c r="C43" s="78" t="s">
        <v>25</v>
      </c>
      <c r="D43" s="78"/>
      <c r="E43" s="78"/>
      <c r="F43" s="79"/>
      <c r="G43" s="42">
        <f>SUM(G44:G51)</f>
        <v>0</v>
      </c>
      <c r="H43" s="38" t="e">
        <f t="shared" si="0"/>
        <v>#DIV/0!</v>
      </c>
      <c r="I43" s="38">
        <v>1.1996613644282504E-2</v>
      </c>
      <c r="J43" s="38">
        <v>1.3329570715869448E-2</v>
      </c>
      <c r="K43" s="39">
        <v>1.4662527787456393E-2</v>
      </c>
      <c r="L43" s="40" t="e">
        <f t="shared" si="1"/>
        <v>#DIV/0!</v>
      </c>
    </row>
    <row r="44" spans="2:15" s="43" customFormat="1" ht="33" customHeight="1" x14ac:dyDescent="0.2">
      <c r="B44" s="44" t="s">
        <v>72</v>
      </c>
      <c r="C44" s="45" t="s">
        <v>27</v>
      </c>
      <c r="D44" s="46" t="s">
        <v>28</v>
      </c>
      <c r="E44" s="46">
        <v>1849.9559999999999</v>
      </c>
      <c r="F44" s="36">
        <v>0</v>
      </c>
      <c r="G44" s="47">
        <f>E44*F44</f>
        <v>0</v>
      </c>
      <c r="H44" s="38" t="e">
        <f t="shared" si="0"/>
        <v>#DIV/0!</v>
      </c>
      <c r="I44" s="38">
        <v>6.4837762139887485E-4</v>
      </c>
      <c r="J44" s="38">
        <v>7.2041957933208309E-4</v>
      </c>
      <c r="K44" s="39">
        <v>7.9246153726529145E-4</v>
      </c>
      <c r="L44" s="40" t="e">
        <f t="shared" si="1"/>
        <v>#DIV/0!</v>
      </c>
    </row>
    <row r="45" spans="2:15" s="43" customFormat="1" x14ac:dyDescent="0.2">
      <c r="B45" s="44" t="s">
        <v>73</v>
      </c>
      <c r="C45" s="48" t="s">
        <v>74</v>
      </c>
      <c r="D45" s="46" t="s">
        <v>41</v>
      </c>
      <c r="E45" s="46">
        <v>444.97408000000001</v>
      </c>
      <c r="F45" s="36">
        <v>0</v>
      </c>
      <c r="G45" s="49">
        <f>E45*F45</f>
        <v>0</v>
      </c>
      <c r="H45" s="38" t="e">
        <f t="shared" si="0"/>
        <v>#DIV/0!</v>
      </c>
      <c r="I45" s="38">
        <v>5.2785929445372192E-4</v>
      </c>
      <c r="J45" s="38">
        <v>5.8651032717080211E-4</v>
      </c>
      <c r="K45" s="39">
        <v>6.4516135988788241E-4</v>
      </c>
      <c r="L45" s="40" t="e">
        <f t="shared" si="1"/>
        <v>#DIV/0!</v>
      </c>
    </row>
    <row r="46" spans="2:15" s="43" customFormat="1" x14ac:dyDescent="0.2">
      <c r="B46" s="44" t="s">
        <v>75</v>
      </c>
      <c r="C46" s="50" t="s">
        <v>32</v>
      </c>
      <c r="D46" s="46" t="s">
        <v>33</v>
      </c>
      <c r="E46" s="46">
        <v>2135.8755840000003</v>
      </c>
      <c r="F46" s="36">
        <v>0</v>
      </c>
      <c r="G46" s="47">
        <f t="shared" ref="G46:G51" si="3">E46*F46</f>
        <v>0</v>
      </c>
      <c r="H46" s="38" t="e">
        <f t="shared" si="0"/>
        <v>#DIV/0!</v>
      </c>
      <c r="I46" s="38">
        <v>1.046241761358903E-4</v>
      </c>
      <c r="J46" s="38">
        <v>1.1624908459543366E-4</v>
      </c>
      <c r="K46" s="39">
        <v>1.2787399305497704E-4</v>
      </c>
      <c r="L46" s="40" t="e">
        <f t="shared" si="1"/>
        <v>#DIV/0!</v>
      </c>
    </row>
    <row r="47" spans="2:15" s="43" customFormat="1" ht="30" x14ac:dyDescent="0.2">
      <c r="B47" s="44" t="s">
        <v>76</v>
      </c>
      <c r="C47" s="48" t="s">
        <v>35</v>
      </c>
      <c r="D47" s="51" t="s">
        <v>36</v>
      </c>
      <c r="E47" s="46">
        <v>4159.794100000001</v>
      </c>
      <c r="F47" s="36">
        <v>0</v>
      </c>
      <c r="G47" s="47">
        <f t="shared" si="3"/>
        <v>0</v>
      </c>
      <c r="H47" s="38" t="e">
        <f t="shared" si="0"/>
        <v>#DIV/0!</v>
      </c>
      <c r="I47" s="38">
        <v>3.7474898559680457E-3</v>
      </c>
      <c r="J47" s="38">
        <v>4.163877617742273E-3</v>
      </c>
      <c r="K47" s="39">
        <v>4.5802653795165007E-3</v>
      </c>
      <c r="L47" s="40" t="e">
        <f t="shared" si="1"/>
        <v>#DIV/0!</v>
      </c>
    </row>
    <row r="48" spans="2:15" s="43" customFormat="1" x14ac:dyDescent="0.2">
      <c r="B48" s="44" t="s">
        <v>77</v>
      </c>
      <c r="C48" s="50" t="s">
        <v>38</v>
      </c>
      <c r="D48" s="46" t="s">
        <v>33</v>
      </c>
      <c r="E48" s="46">
        <v>86523.717280000012</v>
      </c>
      <c r="F48" s="36">
        <v>0</v>
      </c>
      <c r="G48" s="47">
        <f t="shared" si="3"/>
        <v>0</v>
      </c>
      <c r="H48" s="38" t="e">
        <f t="shared" si="0"/>
        <v>#DIV/0!</v>
      </c>
      <c r="I48" s="38">
        <v>4.2382958560168152E-3</v>
      </c>
      <c r="J48" s="38">
        <v>4.7092176177964615E-3</v>
      </c>
      <c r="K48" s="39">
        <v>5.1801393795761078E-3</v>
      </c>
      <c r="L48" s="40" t="e">
        <f t="shared" si="1"/>
        <v>#DIV/0!</v>
      </c>
    </row>
    <row r="49" spans="2:12" s="43" customFormat="1" ht="30" x14ac:dyDescent="0.2">
      <c r="B49" s="44" t="s">
        <v>78</v>
      </c>
      <c r="C49" s="48" t="s">
        <v>40</v>
      </c>
      <c r="D49" s="51" t="s">
        <v>41</v>
      </c>
      <c r="E49" s="46">
        <v>756.32620000000009</v>
      </c>
      <c r="F49" s="36">
        <v>0</v>
      </c>
      <c r="G49" s="47">
        <f t="shared" si="3"/>
        <v>0</v>
      </c>
      <c r="H49" s="38" t="e">
        <f t="shared" si="0"/>
        <v>#DIV/0!</v>
      </c>
      <c r="I49" s="38">
        <v>4.3276406961963539E-4</v>
      </c>
      <c r="J49" s="38">
        <v>4.8084896624403929E-4</v>
      </c>
      <c r="K49" s="39">
        <v>5.2893386286844324E-4</v>
      </c>
      <c r="L49" s="40" t="e">
        <f t="shared" si="1"/>
        <v>#DIV/0!</v>
      </c>
    </row>
    <row r="50" spans="2:12" s="43" customFormat="1" x14ac:dyDescent="0.2">
      <c r="B50" s="44" t="s">
        <v>79</v>
      </c>
      <c r="C50" s="50" t="s">
        <v>43</v>
      </c>
      <c r="D50" s="46" t="s">
        <v>33</v>
      </c>
      <c r="E50" s="46">
        <v>15731.58496</v>
      </c>
      <c r="F50" s="36">
        <v>0</v>
      </c>
      <c r="G50" s="47">
        <f t="shared" si="3"/>
        <v>0</v>
      </c>
      <c r="H50" s="38" t="e">
        <f t="shared" si="0"/>
        <v>#DIV/0!</v>
      </c>
      <c r="I50" s="38">
        <v>7.7059924654851171E-4</v>
      </c>
      <c r="J50" s="38">
        <v>8.5622138505390185E-4</v>
      </c>
      <c r="K50" s="39">
        <v>9.418435235592921E-4</v>
      </c>
      <c r="L50" s="40" t="e">
        <f t="shared" si="1"/>
        <v>#DIV/0!</v>
      </c>
    </row>
    <row r="51" spans="2:12" s="43" customFormat="1" x14ac:dyDescent="0.2">
      <c r="B51" s="44" t="s">
        <v>80</v>
      </c>
      <c r="C51" s="48" t="s">
        <v>45</v>
      </c>
      <c r="D51" s="51" t="s">
        <v>46</v>
      </c>
      <c r="E51" s="46">
        <v>1200</v>
      </c>
      <c r="F51" s="36">
        <v>0</v>
      </c>
      <c r="G51" s="47">
        <f t="shared" si="3"/>
        <v>0</v>
      </c>
      <c r="H51" s="38" t="e">
        <f t="shared" si="0"/>
        <v>#DIV/0!</v>
      </c>
      <c r="I51" s="38">
        <v>1.5266035241410102E-3</v>
      </c>
      <c r="J51" s="38">
        <v>1.6962261379344556E-3</v>
      </c>
      <c r="K51" s="39">
        <v>1.8658487517279013E-3</v>
      </c>
      <c r="L51" s="40" t="e">
        <f t="shared" si="1"/>
        <v>#DIV/0!</v>
      </c>
    </row>
    <row r="52" spans="2:12" s="43" customFormat="1" x14ac:dyDescent="0.2">
      <c r="B52" s="32"/>
      <c r="C52" s="52" t="s">
        <v>47</v>
      </c>
      <c r="D52" s="53"/>
      <c r="E52" s="55"/>
      <c r="F52" s="55"/>
      <c r="G52" s="42">
        <f>SUM(G53:G56)</f>
        <v>0</v>
      </c>
      <c r="H52" s="38" t="e">
        <f t="shared" si="0"/>
        <v>#DIV/0!</v>
      </c>
      <c r="I52" s="38">
        <v>3.9169175261522589E-2</v>
      </c>
      <c r="J52" s="38">
        <v>4.3521305846136206E-2</v>
      </c>
      <c r="K52" s="39">
        <v>4.787343643074983E-2</v>
      </c>
      <c r="L52" s="40" t="e">
        <f t="shared" si="1"/>
        <v>#DIV/0!</v>
      </c>
    </row>
    <row r="53" spans="2:12" s="43" customFormat="1" x14ac:dyDescent="0.2">
      <c r="B53" s="44" t="s">
        <v>81</v>
      </c>
      <c r="C53" s="57" t="s">
        <v>49</v>
      </c>
      <c r="D53" s="51" t="s">
        <v>50</v>
      </c>
      <c r="E53" s="46">
        <v>7563.2620000000006</v>
      </c>
      <c r="F53" s="36">
        <v>0</v>
      </c>
      <c r="G53" s="47">
        <f>E53*F53</f>
        <v>0</v>
      </c>
      <c r="H53" s="38" t="e">
        <f t="shared" si="0"/>
        <v>#DIV/0!</v>
      </c>
      <c r="I53" s="38">
        <v>3.1625066626050267E-3</v>
      </c>
      <c r="J53" s="38">
        <v>3.513896291783363E-3</v>
      </c>
      <c r="K53" s="39">
        <v>3.8652859209616997E-3</v>
      </c>
      <c r="L53" s="40" t="e">
        <f t="shared" si="1"/>
        <v>#DIV/0!</v>
      </c>
    </row>
    <row r="54" spans="2:12" s="43" customFormat="1" x14ac:dyDescent="0.2">
      <c r="B54" s="44" t="s">
        <v>82</v>
      </c>
      <c r="C54" s="58" t="s">
        <v>52</v>
      </c>
      <c r="D54" s="51" t="s">
        <v>28</v>
      </c>
      <c r="E54" s="46">
        <v>7563.2620000000006</v>
      </c>
      <c r="F54" s="36">
        <v>0</v>
      </c>
      <c r="G54" s="47">
        <f>E54*F54</f>
        <v>0</v>
      </c>
      <c r="H54" s="38" t="e">
        <f t="shared" si="0"/>
        <v>#DIV/0!</v>
      </c>
      <c r="I54" s="38">
        <v>8.537157204655337E-4</v>
      </c>
      <c r="J54" s="38">
        <v>9.4857302273948182E-4</v>
      </c>
      <c r="K54" s="39">
        <v>1.0434303250134302E-3</v>
      </c>
      <c r="L54" s="40" t="e">
        <f t="shared" si="1"/>
        <v>#DIV/0!</v>
      </c>
    </row>
    <row r="55" spans="2:12" s="43" customFormat="1" x14ac:dyDescent="0.2">
      <c r="B55" s="44" t="s">
        <v>83</v>
      </c>
      <c r="C55" s="58" t="s">
        <v>54</v>
      </c>
      <c r="D55" s="51" t="s">
        <v>55</v>
      </c>
      <c r="E55" s="46">
        <v>2268.9785999999999</v>
      </c>
      <c r="F55" s="36">
        <v>0</v>
      </c>
      <c r="G55" s="47">
        <f>E55*F55</f>
        <v>0</v>
      </c>
      <c r="H55" s="38" t="e">
        <f t="shared" si="0"/>
        <v>#DIV/0!</v>
      </c>
      <c r="I55" s="38">
        <v>3.2985642497534336E-2</v>
      </c>
      <c r="J55" s="38">
        <v>3.665071388614926E-2</v>
      </c>
      <c r="K55" s="39">
        <v>4.031578527476419E-2</v>
      </c>
      <c r="L55" s="40" t="e">
        <f t="shared" si="1"/>
        <v>#DIV/0!</v>
      </c>
    </row>
    <row r="56" spans="2:12" s="43" customFormat="1" x14ac:dyDescent="0.2">
      <c r="B56" s="44" t="s">
        <v>84</v>
      </c>
      <c r="C56" s="45" t="s">
        <v>57</v>
      </c>
      <c r="D56" s="46" t="s">
        <v>33</v>
      </c>
      <c r="E56" s="46">
        <v>44245.082699999999</v>
      </c>
      <c r="F56" s="36">
        <v>0</v>
      </c>
      <c r="G56" s="47">
        <f>E56*F56</f>
        <v>0</v>
      </c>
      <c r="H56" s="38" t="e">
        <f t="shared" si="0"/>
        <v>#DIV/0!</v>
      </c>
      <c r="I56" s="38">
        <v>2.1673103809176893E-3</v>
      </c>
      <c r="J56" s="38">
        <v>2.4081226454640992E-3</v>
      </c>
      <c r="K56" s="39">
        <v>2.6489349100105091E-3</v>
      </c>
      <c r="L56" s="40" t="e">
        <f t="shared" si="1"/>
        <v>#DIV/0!</v>
      </c>
    </row>
    <row r="57" spans="2:12" s="43" customFormat="1" ht="26.1" customHeight="1" x14ac:dyDescent="0.2">
      <c r="B57" s="32"/>
      <c r="C57" s="52" t="s">
        <v>58</v>
      </c>
      <c r="D57" s="53"/>
      <c r="E57" s="55"/>
      <c r="F57" s="55"/>
      <c r="G57" s="42">
        <f>SUM(G58:G60)</f>
        <v>0</v>
      </c>
      <c r="H57" s="38" t="e">
        <f t="shared" si="0"/>
        <v>#DIV/0!</v>
      </c>
      <c r="I57" s="38">
        <v>0.20552618407064396</v>
      </c>
      <c r="J57" s="38">
        <v>0.22836242674515997</v>
      </c>
      <c r="K57" s="39">
        <v>0.251198669419676</v>
      </c>
      <c r="L57" s="40" t="e">
        <f t="shared" si="1"/>
        <v>#DIV/0!</v>
      </c>
    </row>
    <row r="58" spans="2:12" s="43" customFormat="1" x14ac:dyDescent="0.2">
      <c r="B58" s="44" t="s">
        <v>85</v>
      </c>
      <c r="C58" s="48" t="s">
        <v>60</v>
      </c>
      <c r="D58" s="51" t="s">
        <v>55</v>
      </c>
      <c r="E58" s="46">
        <v>618.12420000000009</v>
      </c>
      <c r="F58" s="36">
        <v>0</v>
      </c>
      <c r="G58" s="47">
        <f>E58*F58</f>
        <v>0</v>
      </c>
      <c r="H58" s="38" t="e">
        <f t="shared" si="0"/>
        <v>#DIV/0!</v>
      </c>
      <c r="I58" s="38">
        <v>1.9723915273060791E-2</v>
      </c>
      <c r="J58" s="38">
        <v>2.1915461414511988E-2</v>
      </c>
      <c r="K58" s="39">
        <v>2.4107007555963188E-2</v>
      </c>
      <c r="L58" s="40" t="e">
        <f t="shared" si="1"/>
        <v>#DIV/0!</v>
      </c>
    </row>
    <row r="59" spans="2:12" ht="27.95" customHeight="1" x14ac:dyDescent="0.2">
      <c r="B59" s="44" t="s">
        <v>86</v>
      </c>
      <c r="C59" s="48" t="s">
        <v>62</v>
      </c>
      <c r="D59" s="51" t="s">
        <v>28</v>
      </c>
      <c r="E59" s="46">
        <v>6181.2420000000002</v>
      </c>
      <c r="F59" s="36">
        <v>0</v>
      </c>
      <c r="G59" s="47">
        <f>E59*F59</f>
        <v>0</v>
      </c>
      <c r="H59" s="38" t="e">
        <f t="shared" si="0"/>
        <v>#DIV/0!</v>
      </c>
      <c r="I59" s="38">
        <v>0.17951014065622967</v>
      </c>
      <c r="J59" s="38">
        <v>0.19945571184025518</v>
      </c>
      <c r="K59" s="39">
        <v>0.21940128302428072</v>
      </c>
      <c r="L59" s="40" t="e">
        <f t="shared" si="1"/>
        <v>#DIV/0!</v>
      </c>
    </row>
    <row r="60" spans="2:12" s="43" customFormat="1" x14ac:dyDescent="0.2">
      <c r="B60" s="44" t="s">
        <v>87</v>
      </c>
      <c r="C60" s="48" t="s">
        <v>64</v>
      </c>
      <c r="D60" s="46" t="s">
        <v>46</v>
      </c>
      <c r="E60" s="46">
        <v>1200</v>
      </c>
      <c r="F60" s="36">
        <v>0</v>
      </c>
      <c r="G60" s="49">
        <f>E60*F60</f>
        <v>0</v>
      </c>
      <c r="H60" s="38" t="e">
        <f t="shared" si="0"/>
        <v>#DIV/0!</v>
      </c>
      <c r="I60" s="38">
        <v>6.292128141353515E-3</v>
      </c>
      <c r="J60" s="38">
        <v>6.9912534903927943E-3</v>
      </c>
      <c r="K60" s="39">
        <v>7.6903788394320745E-3</v>
      </c>
      <c r="L60" s="40" t="e">
        <f t="shared" si="1"/>
        <v>#DIV/0!</v>
      </c>
    </row>
    <row r="61" spans="2:12" s="43" customFormat="1" ht="26.1" customHeight="1" x14ac:dyDescent="0.2">
      <c r="B61" s="32" t="s">
        <v>88</v>
      </c>
      <c r="C61" s="52" t="s">
        <v>66</v>
      </c>
      <c r="D61" s="59"/>
      <c r="E61" s="60"/>
      <c r="F61" s="60"/>
      <c r="G61" s="42">
        <f>SUM(G62:G62)</f>
        <v>0</v>
      </c>
      <c r="H61" s="38" t="e">
        <f t="shared" si="0"/>
        <v>#DIV/0!</v>
      </c>
      <c r="I61" s="38">
        <v>1.02458174847524E-2</v>
      </c>
      <c r="J61" s="38">
        <v>1.1384241649724888E-2</v>
      </c>
      <c r="K61" s="39">
        <v>1.2522665814697378E-2</v>
      </c>
      <c r="L61" s="40" t="e">
        <f t="shared" si="1"/>
        <v>#DIV/0!</v>
      </c>
    </row>
    <row r="62" spans="2:12" s="43" customFormat="1" ht="30" x14ac:dyDescent="0.2">
      <c r="B62" s="44" t="s">
        <v>89</v>
      </c>
      <c r="C62" s="48" t="s">
        <v>68</v>
      </c>
      <c r="D62" s="61" t="s">
        <v>69</v>
      </c>
      <c r="E62" s="46">
        <v>1382.02</v>
      </c>
      <c r="F62" s="36">
        <v>0</v>
      </c>
      <c r="G62" s="49">
        <f>E62*F62</f>
        <v>0</v>
      </c>
      <c r="H62" s="38" t="e">
        <f t="shared" si="0"/>
        <v>#DIV/0!</v>
      </c>
      <c r="I62" s="38">
        <v>1.02458174847524E-2</v>
      </c>
      <c r="J62" s="38">
        <v>1.1384241649724888E-2</v>
      </c>
      <c r="K62" s="39">
        <v>1.2522665814697378E-2</v>
      </c>
      <c r="L62" s="40" t="e">
        <f t="shared" si="1"/>
        <v>#DIV/0!</v>
      </c>
    </row>
    <row r="63" spans="2:12" s="43" customFormat="1" ht="26.1" customHeight="1" x14ac:dyDescent="0.2">
      <c r="B63" s="32" t="s">
        <v>90</v>
      </c>
      <c r="C63" s="52" t="s">
        <v>91</v>
      </c>
      <c r="D63" s="59"/>
      <c r="E63" s="60"/>
      <c r="F63" s="60"/>
      <c r="G63" s="42">
        <f>SUM(G64,G72,G77)</f>
        <v>0</v>
      </c>
      <c r="H63" s="38" t="e">
        <f t="shared" si="0"/>
        <v>#DIV/0!</v>
      </c>
      <c r="I63" s="38">
        <v>0.23991335258276505</v>
      </c>
      <c r="J63" s="38">
        <v>0.26657039175862784</v>
      </c>
      <c r="K63" s="39">
        <v>0.29322743093449066</v>
      </c>
      <c r="L63" s="40" t="e">
        <f t="shared" si="1"/>
        <v>#DIV/0!</v>
      </c>
    </row>
    <row r="64" spans="2:12" s="43" customFormat="1" ht="33" customHeight="1" x14ac:dyDescent="0.2">
      <c r="B64" s="32" t="s">
        <v>92</v>
      </c>
      <c r="C64" s="78" t="s">
        <v>25</v>
      </c>
      <c r="D64" s="78"/>
      <c r="E64" s="78"/>
      <c r="F64" s="79"/>
      <c r="G64" s="42">
        <f>SUM(G65:G71)</f>
        <v>0</v>
      </c>
      <c r="H64" s="38" t="e">
        <f t="shared" si="0"/>
        <v>#DIV/0!</v>
      </c>
      <c r="I64" s="38">
        <v>1.0178739552440287E-2</v>
      </c>
      <c r="J64" s="38">
        <v>1.130971061382254E-2</v>
      </c>
      <c r="K64" s="39">
        <v>1.2440681675204795E-2</v>
      </c>
      <c r="L64" s="40" t="e">
        <f t="shared" si="1"/>
        <v>#DIV/0!</v>
      </c>
    </row>
    <row r="65" spans="2:12" s="43" customFormat="1" x14ac:dyDescent="0.2">
      <c r="B65" s="44" t="s">
        <v>93</v>
      </c>
      <c r="C65" s="48" t="s">
        <v>94</v>
      </c>
      <c r="D65" s="46" t="s">
        <v>41</v>
      </c>
      <c r="E65" s="46">
        <v>1395.18</v>
      </c>
      <c r="F65" s="36">
        <v>0</v>
      </c>
      <c r="G65" s="49">
        <f t="shared" ref="G65:G71" si="4">E65*F65</f>
        <v>0</v>
      </c>
      <c r="H65" s="38" t="e">
        <f t="shared" si="0"/>
        <v>#DIV/0!</v>
      </c>
      <c r="I65" s="38">
        <v>1.6550598417686348E-3</v>
      </c>
      <c r="J65" s="38">
        <v>1.8389553797429274E-3</v>
      </c>
      <c r="K65" s="39">
        <v>2.0228509177172204E-3</v>
      </c>
      <c r="L65" s="40" t="e">
        <f t="shared" si="1"/>
        <v>#DIV/0!</v>
      </c>
    </row>
    <row r="66" spans="2:12" s="43" customFormat="1" x14ac:dyDescent="0.2">
      <c r="B66" s="44" t="s">
        <v>95</v>
      </c>
      <c r="C66" s="50" t="s">
        <v>96</v>
      </c>
      <c r="D66" s="46" t="s">
        <v>33</v>
      </c>
      <c r="E66" s="46">
        <v>45343.35</v>
      </c>
      <c r="F66" s="36">
        <v>0</v>
      </c>
      <c r="G66" s="47">
        <f t="shared" si="4"/>
        <v>0</v>
      </c>
      <c r="H66" s="38" t="e">
        <f t="shared" si="0"/>
        <v>#DIV/0!</v>
      </c>
      <c r="I66" s="38">
        <v>2.2211081359462376E-3</v>
      </c>
      <c r="J66" s="38">
        <v>2.4678979288291526E-3</v>
      </c>
      <c r="K66" s="39">
        <v>2.7146877217120681E-3</v>
      </c>
      <c r="L66" s="40" t="e">
        <f t="shared" si="1"/>
        <v>#DIV/0!</v>
      </c>
    </row>
    <row r="67" spans="2:12" s="43" customFormat="1" ht="30" x14ac:dyDescent="0.2">
      <c r="B67" s="56" t="s">
        <v>97</v>
      </c>
      <c r="C67" s="48" t="s">
        <v>35</v>
      </c>
      <c r="D67" s="51" t="s">
        <v>36</v>
      </c>
      <c r="E67" s="46">
        <v>2426.4</v>
      </c>
      <c r="F67" s="36">
        <v>0</v>
      </c>
      <c r="G67" s="47">
        <f t="shared" si="4"/>
        <v>0</v>
      </c>
      <c r="H67" s="38" t="e">
        <f t="shared" si="0"/>
        <v>#DIV/0!</v>
      </c>
      <c r="I67" s="38">
        <v>2.1859037173308326E-3</v>
      </c>
      <c r="J67" s="38">
        <v>2.4287819081453693E-3</v>
      </c>
      <c r="K67" s="39">
        <v>2.6716600989599064E-3</v>
      </c>
      <c r="L67" s="40" t="e">
        <f t="shared" si="1"/>
        <v>#DIV/0!</v>
      </c>
    </row>
    <row r="68" spans="2:12" s="43" customFormat="1" x14ac:dyDescent="0.2">
      <c r="B68" s="44" t="s">
        <v>98</v>
      </c>
      <c r="C68" s="50" t="s">
        <v>38</v>
      </c>
      <c r="D68" s="46" t="s">
        <v>33</v>
      </c>
      <c r="E68" s="46">
        <v>50469.119999999995</v>
      </c>
      <c r="F68" s="36">
        <v>0</v>
      </c>
      <c r="G68" s="47">
        <f t="shared" si="4"/>
        <v>0</v>
      </c>
      <c r="H68" s="38" t="e">
        <f t="shared" si="0"/>
        <v>#DIV/0!</v>
      </c>
      <c r="I68" s="38">
        <v>2.4721899252271163E-3</v>
      </c>
      <c r="J68" s="38">
        <v>2.7468776946967957E-3</v>
      </c>
      <c r="K68" s="39">
        <v>3.0215654641664756E-3</v>
      </c>
      <c r="L68" s="40" t="e">
        <f t="shared" si="1"/>
        <v>#DIV/0!</v>
      </c>
    </row>
    <row r="69" spans="2:12" s="43" customFormat="1" ht="30" x14ac:dyDescent="0.2">
      <c r="B69" s="44" t="s">
        <v>99</v>
      </c>
      <c r="C69" s="48" t="s">
        <v>40</v>
      </c>
      <c r="D69" s="51" t="s">
        <v>41</v>
      </c>
      <c r="E69" s="46">
        <v>606.6</v>
      </c>
      <c r="F69" s="36">
        <v>0</v>
      </c>
      <c r="G69" s="47">
        <f t="shared" si="4"/>
        <v>0</v>
      </c>
      <c r="H69" s="38" t="e">
        <f t="shared" si="0"/>
        <v>#DIV/0!</v>
      </c>
      <c r="I69" s="38">
        <v>3.4709188261793761E-4</v>
      </c>
      <c r="J69" s="38">
        <v>3.8565764735326401E-4</v>
      </c>
      <c r="K69" s="39">
        <v>4.2422341208859046E-4</v>
      </c>
      <c r="L69" s="40" t="e">
        <f t="shared" si="1"/>
        <v>#DIV/0!</v>
      </c>
    </row>
    <row r="70" spans="2:12" s="43" customFormat="1" x14ac:dyDescent="0.2">
      <c r="B70" s="44" t="s">
        <v>100</v>
      </c>
      <c r="C70" s="50" t="s">
        <v>43</v>
      </c>
      <c r="D70" s="46" t="s">
        <v>33</v>
      </c>
      <c r="E70" s="46">
        <v>12617.279999999999</v>
      </c>
      <c r="F70" s="36">
        <v>0</v>
      </c>
      <c r="G70" s="47">
        <f t="shared" si="4"/>
        <v>0</v>
      </c>
      <c r="H70" s="38" t="e">
        <f t="shared" si="0"/>
        <v>#DIV/0!</v>
      </c>
      <c r="I70" s="38">
        <v>6.1804748130677909E-4</v>
      </c>
      <c r="J70" s="38">
        <v>6.8671942367419894E-4</v>
      </c>
      <c r="K70" s="39">
        <v>7.553913660416189E-4</v>
      </c>
      <c r="L70" s="40" t="e">
        <f t="shared" si="1"/>
        <v>#DIV/0!</v>
      </c>
    </row>
    <row r="71" spans="2:12" s="43" customFormat="1" x14ac:dyDescent="0.2">
      <c r="B71" s="44" t="s">
        <v>101</v>
      </c>
      <c r="C71" s="48" t="s">
        <v>45</v>
      </c>
      <c r="D71" s="51" t="s">
        <v>46</v>
      </c>
      <c r="E71" s="46">
        <v>534</v>
      </c>
      <c r="F71" s="36">
        <v>0</v>
      </c>
      <c r="G71" s="47">
        <f t="shared" si="4"/>
        <v>0</v>
      </c>
      <c r="H71" s="38" t="e">
        <f t="shared" si="0"/>
        <v>#DIV/0!</v>
      </c>
      <c r="I71" s="38">
        <v>6.7933856824274944E-4</v>
      </c>
      <c r="J71" s="38">
        <v>7.5482063138083272E-4</v>
      </c>
      <c r="K71" s="39">
        <v>8.3030269451891611E-4</v>
      </c>
      <c r="L71" s="40" t="e">
        <f t="shared" si="1"/>
        <v>#DIV/0!</v>
      </c>
    </row>
    <row r="72" spans="2:12" s="43" customFormat="1" x14ac:dyDescent="0.2">
      <c r="B72" s="32"/>
      <c r="C72" s="52" t="s">
        <v>47</v>
      </c>
      <c r="D72" s="53"/>
      <c r="E72" s="54"/>
      <c r="F72" s="55"/>
      <c r="G72" s="42">
        <f>SUM(G73:G76)</f>
        <v>0</v>
      </c>
      <c r="H72" s="38" t="e">
        <f t="shared" si="0"/>
        <v>#DIV/0!</v>
      </c>
      <c r="I72" s="38">
        <v>3.1415045140099067E-2</v>
      </c>
      <c r="J72" s="38">
        <v>3.4905605711221185E-2</v>
      </c>
      <c r="K72" s="39">
        <v>3.8396166282343304E-2</v>
      </c>
      <c r="L72" s="40" t="e">
        <f t="shared" si="1"/>
        <v>#DIV/0!</v>
      </c>
    </row>
    <row r="73" spans="2:12" s="43" customFormat="1" x14ac:dyDescent="0.2">
      <c r="B73" s="56" t="s">
        <v>102</v>
      </c>
      <c r="C73" s="57" t="s">
        <v>49</v>
      </c>
      <c r="D73" s="51" t="s">
        <v>50</v>
      </c>
      <c r="E73" s="46">
        <v>6066</v>
      </c>
      <c r="F73" s="36">
        <v>0</v>
      </c>
      <c r="G73" s="47">
        <f>E73*F73</f>
        <v>0</v>
      </c>
      <c r="H73" s="38" t="e">
        <f t="shared" si="0"/>
        <v>#DIV/0!</v>
      </c>
      <c r="I73" s="38">
        <v>2.5364406806695433E-3</v>
      </c>
      <c r="J73" s="38">
        <v>2.8182674229661592E-3</v>
      </c>
      <c r="K73" s="39">
        <v>3.1000941652627755E-3</v>
      </c>
      <c r="L73" s="40" t="e">
        <f t="shared" si="1"/>
        <v>#DIV/0!</v>
      </c>
    </row>
    <row r="74" spans="2:12" s="43" customFormat="1" x14ac:dyDescent="0.2">
      <c r="B74" s="56" t="s">
        <v>103</v>
      </c>
      <c r="C74" s="58" t="s">
        <v>52</v>
      </c>
      <c r="D74" s="51" t="s">
        <v>28</v>
      </c>
      <c r="E74" s="46">
        <v>6066</v>
      </c>
      <c r="F74" s="36">
        <v>0</v>
      </c>
      <c r="G74" s="47">
        <f>E74*F74</f>
        <v>0</v>
      </c>
      <c r="H74" s="38" t="e">
        <f t="shared" si="0"/>
        <v>#DIV/0!</v>
      </c>
      <c r="I74" s="38">
        <v>6.8470979325374777E-4</v>
      </c>
      <c r="J74" s="38">
        <v>7.6078865917083086E-4</v>
      </c>
      <c r="K74" s="39">
        <v>8.3686752508791405E-4</v>
      </c>
      <c r="L74" s="40" t="e">
        <f t="shared" si="1"/>
        <v>#DIV/0!</v>
      </c>
    </row>
    <row r="75" spans="2:12" s="43" customFormat="1" x14ac:dyDescent="0.2">
      <c r="B75" s="56" t="s">
        <v>104</v>
      </c>
      <c r="C75" s="58" t="s">
        <v>54</v>
      </c>
      <c r="D75" s="51" t="s">
        <v>55</v>
      </c>
      <c r="E75" s="46">
        <v>1819.8</v>
      </c>
      <c r="F75" s="36">
        <v>0</v>
      </c>
      <c r="G75" s="47">
        <f>E75*F75</f>
        <v>0</v>
      </c>
      <c r="H75" s="38" t="e">
        <f t="shared" si="0"/>
        <v>#DIV/0!</v>
      </c>
      <c r="I75" s="38">
        <v>2.6455636125000462E-2</v>
      </c>
      <c r="J75" s="38">
        <v>2.9395151250000515E-2</v>
      </c>
      <c r="K75" s="39">
        <v>3.233466637500057E-2</v>
      </c>
      <c r="L75" s="40" t="e">
        <f t="shared" si="1"/>
        <v>#DIV/0!</v>
      </c>
    </row>
    <row r="76" spans="2:12" s="43" customFormat="1" x14ac:dyDescent="0.2">
      <c r="B76" s="56" t="s">
        <v>105</v>
      </c>
      <c r="C76" s="45" t="s">
        <v>57</v>
      </c>
      <c r="D76" s="46" t="s">
        <v>33</v>
      </c>
      <c r="E76" s="46">
        <v>35486.1</v>
      </c>
      <c r="F76" s="36">
        <v>0</v>
      </c>
      <c r="G76" s="47">
        <f>E76*F76</f>
        <v>0</v>
      </c>
      <c r="H76" s="38" t="e">
        <f t="shared" si="0"/>
        <v>#DIV/0!</v>
      </c>
      <c r="I76" s="38">
        <v>1.7382585411753158E-3</v>
      </c>
      <c r="J76" s="38">
        <v>1.9313983790836843E-3</v>
      </c>
      <c r="K76" s="39">
        <v>2.1245382169920528E-3</v>
      </c>
      <c r="L76" s="40" t="e">
        <f t="shared" si="1"/>
        <v>#DIV/0!</v>
      </c>
    </row>
    <row r="77" spans="2:12" s="43" customFormat="1" ht="26.1" customHeight="1" x14ac:dyDescent="0.2">
      <c r="B77" s="32"/>
      <c r="C77" s="52" t="s">
        <v>58</v>
      </c>
      <c r="D77" s="53"/>
      <c r="E77" s="54"/>
      <c r="F77" s="55"/>
      <c r="G77" s="42">
        <f>SUM(G78:G80)</f>
        <v>0</v>
      </c>
      <c r="H77" s="38" t="e">
        <f t="shared" si="0"/>
        <v>#DIV/0!</v>
      </c>
      <c r="I77" s="38">
        <v>0.19831956789022573</v>
      </c>
      <c r="J77" s="38">
        <v>0.22035507543358415</v>
      </c>
      <c r="K77" s="39">
        <v>0.24239058297694258</v>
      </c>
      <c r="L77" s="40" t="e">
        <f t="shared" si="1"/>
        <v>#DIV/0!</v>
      </c>
    </row>
    <row r="78" spans="2:12" s="43" customFormat="1" x14ac:dyDescent="0.2">
      <c r="B78" s="44" t="s">
        <v>106</v>
      </c>
      <c r="C78" s="48" t="s">
        <v>60</v>
      </c>
      <c r="D78" s="51" t="s">
        <v>55</v>
      </c>
      <c r="E78" s="46">
        <v>606.6</v>
      </c>
      <c r="F78" s="36">
        <v>0</v>
      </c>
      <c r="G78" s="47">
        <f>E78*F78</f>
        <v>0</v>
      </c>
      <c r="H78" s="38" t="e">
        <f t="shared" si="0"/>
        <v>#DIV/0!</v>
      </c>
      <c r="I78" s="38">
        <v>1.9356186029666326E-2</v>
      </c>
      <c r="J78" s="38">
        <v>2.1506873366295916E-2</v>
      </c>
      <c r="K78" s="39">
        <v>2.3657560702925511E-2</v>
      </c>
      <c r="L78" s="40" t="e">
        <f t="shared" si="1"/>
        <v>#DIV/0!</v>
      </c>
    </row>
    <row r="79" spans="2:12" ht="27.95" customHeight="1" x14ac:dyDescent="0.2">
      <c r="B79" s="44" t="s">
        <v>107</v>
      </c>
      <c r="C79" s="48" t="s">
        <v>62</v>
      </c>
      <c r="D79" s="51" t="s">
        <v>28</v>
      </c>
      <c r="E79" s="46">
        <v>6066</v>
      </c>
      <c r="F79" s="36">
        <v>0</v>
      </c>
      <c r="G79" s="47">
        <f>E79*F79</f>
        <v>0</v>
      </c>
      <c r="H79" s="38" t="e">
        <f t="shared" si="0"/>
        <v>#DIV/0!</v>
      </c>
      <c r="I79" s="38">
        <v>0.17616338483765706</v>
      </c>
      <c r="J79" s="38">
        <v>0.19573709426406341</v>
      </c>
      <c r="K79" s="39">
        <v>0.21531080369046976</v>
      </c>
      <c r="L79" s="40" t="e">
        <f t="shared" si="1"/>
        <v>#DIV/0!</v>
      </c>
    </row>
    <row r="80" spans="2:12" s="43" customFormat="1" x14ac:dyDescent="0.2">
      <c r="B80" s="44" t="s">
        <v>108</v>
      </c>
      <c r="C80" s="48" t="s">
        <v>64</v>
      </c>
      <c r="D80" s="46" t="s">
        <v>46</v>
      </c>
      <c r="E80" s="46">
        <v>534</v>
      </c>
      <c r="F80" s="36">
        <v>0</v>
      </c>
      <c r="G80" s="49">
        <f>E80*F80</f>
        <v>0</v>
      </c>
      <c r="H80" s="38" t="e">
        <f t="shared" si="0"/>
        <v>#DIV/0!</v>
      </c>
      <c r="I80" s="38">
        <v>2.799997022902314E-3</v>
      </c>
      <c r="J80" s="38">
        <v>3.1111078032247932E-3</v>
      </c>
      <c r="K80" s="39">
        <v>3.4222185835472729E-3</v>
      </c>
      <c r="L80" s="40" t="e">
        <f t="shared" si="1"/>
        <v>#DIV/0!</v>
      </c>
    </row>
    <row r="81" spans="2:12" s="43" customFormat="1" ht="25.5" customHeight="1" x14ac:dyDescent="0.2">
      <c r="B81" s="32" t="s">
        <v>109</v>
      </c>
      <c r="C81" s="52" t="s">
        <v>110</v>
      </c>
      <c r="D81" s="59"/>
      <c r="E81" s="54"/>
      <c r="F81" s="60"/>
      <c r="G81" s="42">
        <f>SUM(G82:G83)</f>
        <v>0</v>
      </c>
      <c r="H81" s="38" t="e">
        <f t="shared" si="0"/>
        <v>#DIV/0!</v>
      </c>
      <c r="I81" s="38">
        <v>1.5567208297325422E-2</v>
      </c>
      <c r="J81" s="38">
        <v>1.7296898108139357E-2</v>
      </c>
      <c r="K81" s="39">
        <v>1.9026587918953293E-2</v>
      </c>
      <c r="L81" s="40" t="e">
        <f t="shared" si="1"/>
        <v>#DIV/0!</v>
      </c>
    </row>
    <row r="82" spans="2:12" s="43" customFormat="1" ht="30" x14ac:dyDescent="0.2">
      <c r="B82" s="63" t="s">
        <v>111</v>
      </c>
      <c r="C82" s="48" t="s">
        <v>112</v>
      </c>
      <c r="D82" s="46" t="s">
        <v>28</v>
      </c>
      <c r="E82" s="46">
        <v>188</v>
      </c>
      <c r="F82" s="36">
        <v>0</v>
      </c>
      <c r="G82" s="64">
        <f>E82*F82</f>
        <v>0</v>
      </c>
      <c r="H82" s="38" t="e">
        <f t="shared" ref="H82:H93" si="5">G82/$G$94</f>
        <v>#DIV/0!</v>
      </c>
      <c r="I82" s="38">
        <v>2.3918234389483325E-3</v>
      </c>
      <c r="J82" s="38">
        <v>2.6575815988314805E-3</v>
      </c>
      <c r="K82" s="39">
        <v>2.9233397587146289E-3</v>
      </c>
      <c r="L82" s="40" t="e">
        <f t="shared" ref="L82:L93" si="6">IF(AND(H82&gt;=I82,H82&lt;=K82),"OK","Ajustar")</f>
        <v>#DIV/0!</v>
      </c>
    </row>
    <row r="83" spans="2:12" s="43" customFormat="1" ht="30" x14ac:dyDescent="0.2">
      <c r="B83" s="63" t="s">
        <v>113</v>
      </c>
      <c r="C83" s="48" t="s">
        <v>114</v>
      </c>
      <c r="D83" s="46" t="s">
        <v>28</v>
      </c>
      <c r="E83" s="46">
        <v>1035.5999999999999</v>
      </c>
      <c r="F83" s="36">
        <v>0</v>
      </c>
      <c r="G83" s="64">
        <f>E83*F83</f>
        <v>0</v>
      </c>
      <c r="H83" s="38" t="e">
        <f t="shared" si="5"/>
        <v>#DIV/0!</v>
      </c>
      <c r="I83" s="38">
        <v>1.317538485837709E-2</v>
      </c>
      <c r="J83" s="38">
        <v>1.4639316509307877E-2</v>
      </c>
      <c r="K83" s="39">
        <v>1.6103248160238667E-2</v>
      </c>
      <c r="L83" s="40" t="e">
        <f t="shared" si="6"/>
        <v>#DIV/0!</v>
      </c>
    </row>
    <row r="84" spans="2:12" s="43" customFormat="1" ht="26.1" customHeight="1" x14ac:dyDescent="0.2">
      <c r="B84" s="32" t="s">
        <v>115</v>
      </c>
      <c r="C84" s="52" t="s">
        <v>116</v>
      </c>
      <c r="D84" s="59"/>
      <c r="E84" s="60"/>
      <c r="F84" s="60"/>
      <c r="G84" s="42">
        <f>SUM(G85:G93)</f>
        <v>0</v>
      </c>
      <c r="H84" s="38" t="e">
        <f t="shared" si="5"/>
        <v>#DIV/0!</v>
      </c>
      <c r="I84" s="38">
        <v>5.7354882229128629E-2</v>
      </c>
      <c r="J84" s="38">
        <v>6.372764692125403E-2</v>
      </c>
      <c r="K84" s="39">
        <v>7.0100411613379446E-2</v>
      </c>
      <c r="L84" s="40" t="e">
        <f t="shared" si="6"/>
        <v>#DIV/0!</v>
      </c>
    </row>
    <row r="85" spans="2:12" s="43" customFormat="1" ht="26.1" customHeight="1" x14ac:dyDescent="0.2">
      <c r="B85" s="65" t="s">
        <v>117</v>
      </c>
      <c r="C85" s="58" t="s">
        <v>118</v>
      </c>
      <c r="D85" s="51" t="s">
        <v>36</v>
      </c>
      <c r="E85" s="51">
        <v>430.2</v>
      </c>
      <c r="F85" s="36">
        <v>0</v>
      </c>
      <c r="G85" s="49">
        <f t="shared" ref="G85:G93" si="7">E85*F85</f>
        <v>0</v>
      </c>
      <c r="H85" s="38" t="e">
        <f t="shared" si="5"/>
        <v>#DIV/0!</v>
      </c>
      <c r="I85" s="38">
        <v>2.1928143243552919E-4</v>
      </c>
      <c r="J85" s="38">
        <v>2.4364603603947688E-4</v>
      </c>
      <c r="K85" s="39">
        <v>2.680106396434246E-4</v>
      </c>
      <c r="L85" s="40" t="e">
        <f t="shared" si="6"/>
        <v>#DIV/0!</v>
      </c>
    </row>
    <row r="86" spans="2:12" s="43" customFormat="1" ht="26.1" customHeight="1" x14ac:dyDescent="0.2">
      <c r="B86" s="65" t="s">
        <v>119</v>
      </c>
      <c r="C86" s="58" t="s">
        <v>120</v>
      </c>
      <c r="D86" s="51" t="s">
        <v>36</v>
      </c>
      <c r="E86" s="51">
        <v>430.2</v>
      </c>
      <c r="F86" s="36">
        <v>0</v>
      </c>
      <c r="G86" s="49">
        <f t="shared" si="7"/>
        <v>0</v>
      </c>
      <c r="H86" s="38" t="e">
        <f t="shared" si="5"/>
        <v>#DIV/0!</v>
      </c>
      <c r="I86" s="38">
        <v>6.5479023835901767E-4</v>
      </c>
      <c r="J86" s="38">
        <v>7.2754470928779744E-4</v>
      </c>
      <c r="K86" s="39">
        <v>8.0029918021657721E-4</v>
      </c>
      <c r="L86" s="40" t="e">
        <f t="shared" si="6"/>
        <v>#DIV/0!</v>
      </c>
    </row>
    <row r="87" spans="2:12" s="43" customFormat="1" ht="33.75" customHeight="1" x14ac:dyDescent="0.2">
      <c r="B87" s="65" t="s">
        <v>121</v>
      </c>
      <c r="C87" s="48" t="s">
        <v>122</v>
      </c>
      <c r="D87" s="51" t="s">
        <v>46</v>
      </c>
      <c r="E87" s="51">
        <v>1195</v>
      </c>
      <c r="F87" s="36">
        <v>0</v>
      </c>
      <c r="G87" s="49">
        <f t="shared" si="7"/>
        <v>0</v>
      </c>
      <c r="H87" s="38" t="e">
        <f t="shared" si="5"/>
        <v>#DIV/0!</v>
      </c>
      <c r="I87" s="38">
        <v>1.3202018150579177E-2</v>
      </c>
      <c r="J87" s="38">
        <v>1.4668909056199084E-2</v>
      </c>
      <c r="K87" s="39">
        <v>1.6135799961818995E-2</v>
      </c>
      <c r="L87" s="40" t="e">
        <f t="shared" si="6"/>
        <v>#DIV/0!</v>
      </c>
    </row>
    <row r="88" spans="2:12" s="43" customFormat="1" ht="33.75" customHeight="1" x14ac:dyDescent="0.2">
      <c r="B88" s="65" t="s">
        <v>123</v>
      </c>
      <c r="C88" s="48" t="s">
        <v>124</v>
      </c>
      <c r="D88" s="51" t="s">
        <v>28</v>
      </c>
      <c r="E88" s="51">
        <v>717</v>
      </c>
      <c r="F88" s="36">
        <v>0</v>
      </c>
      <c r="G88" s="49">
        <f t="shared" si="7"/>
        <v>0</v>
      </c>
      <c r="H88" s="38" t="e">
        <f t="shared" si="5"/>
        <v>#DIV/0!</v>
      </c>
      <c r="I88" s="38">
        <v>3.4409064142622503E-4</v>
      </c>
      <c r="J88" s="38">
        <v>3.823229349180278E-4</v>
      </c>
      <c r="K88" s="39">
        <v>4.2055522840983063E-4</v>
      </c>
      <c r="L88" s="40" t="e">
        <f t="shared" si="6"/>
        <v>#DIV/0!</v>
      </c>
    </row>
    <row r="89" spans="2:12" s="43" customFormat="1" ht="26.1" customHeight="1" x14ac:dyDescent="0.2">
      <c r="B89" s="65" t="s">
        <v>125</v>
      </c>
      <c r="C89" s="48" t="s">
        <v>126</v>
      </c>
      <c r="D89" s="51" t="s">
        <v>46</v>
      </c>
      <c r="E89" s="51">
        <v>1195</v>
      </c>
      <c r="F89" s="36">
        <v>0</v>
      </c>
      <c r="G89" s="49">
        <f t="shared" si="7"/>
        <v>0</v>
      </c>
      <c r="H89" s="38" t="e">
        <f t="shared" si="5"/>
        <v>#DIV/0!</v>
      </c>
      <c r="I89" s="38">
        <v>1.852456421642764E-2</v>
      </c>
      <c r="J89" s="38">
        <v>2.0582849129364044E-2</v>
      </c>
      <c r="K89" s="39">
        <v>2.2641134042300452E-2</v>
      </c>
      <c r="L89" s="40" t="e">
        <f t="shared" si="6"/>
        <v>#DIV/0!</v>
      </c>
    </row>
    <row r="90" spans="2:12" s="43" customFormat="1" ht="26.1" customHeight="1" x14ac:dyDescent="0.2">
      <c r="B90" s="65" t="s">
        <v>127</v>
      </c>
      <c r="C90" s="48" t="s">
        <v>128</v>
      </c>
      <c r="D90" s="51" t="s">
        <v>46</v>
      </c>
      <c r="E90" s="51">
        <v>1195</v>
      </c>
      <c r="F90" s="36">
        <v>0</v>
      </c>
      <c r="G90" s="49">
        <f t="shared" si="7"/>
        <v>0</v>
      </c>
      <c r="H90" s="38" t="e">
        <f t="shared" si="5"/>
        <v>#DIV/0!</v>
      </c>
      <c r="I90" s="38">
        <v>7.3585853642284911E-3</v>
      </c>
      <c r="J90" s="38">
        <v>8.1762059602538788E-3</v>
      </c>
      <c r="K90" s="39">
        <v>8.9938265562792673E-3</v>
      </c>
      <c r="L90" s="40" t="e">
        <f t="shared" si="6"/>
        <v>#DIV/0!</v>
      </c>
    </row>
    <row r="91" spans="2:12" s="43" customFormat="1" ht="26.1" customHeight="1" x14ac:dyDescent="0.2">
      <c r="B91" s="65" t="s">
        <v>129</v>
      </c>
      <c r="C91" s="48" t="s">
        <v>130</v>
      </c>
      <c r="D91" s="51" t="s">
        <v>55</v>
      </c>
      <c r="E91" s="46">
        <v>71.7</v>
      </c>
      <c r="F91" s="36">
        <v>0</v>
      </c>
      <c r="G91" s="49">
        <f t="shared" si="7"/>
        <v>0</v>
      </c>
      <c r="H91" s="38" t="e">
        <f t="shared" si="5"/>
        <v>#DIV/0!</v>
      </c>
      <c r="I91" s="38">
        <v>5.337986030527844E-4</v>
      </c>
      <c r="J91" s="38">
        <v>5.9310955894753819E-4</v>
      </c>
      <c r="K91" s="39">
        <v>6.5242051484229208E-4</v>
      </c>
      <c r="L91" s="40" t="e">
        <f t="shared" si="6"/>
        <v>#DIV/0!</v>
      </c>
    </row>
    <row r="92" spans="2:12" s="43" customFormat="1" ht="26.1" customHeight="1" x14ac:dyDescent="0.2">
      <c r="B92" s="65" t="s">
        <v>131</v>
      </c>
      <c r="C92" s="66" t="s">
        <v>132</v>
      </c>
      <c r="D92" s="67" t="s">
        <v>133</v>
      </c>
      <c r="E92" s="68">
        <v>52</v>
      </c>
      <c r="F92" s="36">
        <v>0</v>
      </c>
      <c r="G92" s="49">
        <f t="shared" si="7"/>
        <v>0</v>
      </c>
      <c r="H92" s="38" t="e">
        <f t="shared" si="5"/>
        <v>#DIV/0!</v>
      </c>
      <c r="I92" s="38">
        <v>6.7387278241078027E-3</v>
      </c>
      <c r="J92" s="38">
        <v>7.4874753601197807E-3</v>
      </c>
      <c r="K92" s="39">
        <v>8.2362228961317587E-3</v>
      </c>
      <c r="L92" s="40" t="e">
        <f t="shared" si="6"/>
        <v>#DIV/0!</v>
      </c>
    </row>
    <row r="93" spans="2:12" s="43" customFormat="1" ht="42" customHeight="1" thickBot="1" x14ac:dyDescent="0.25">
      <c r="B93" s="65" t="s">
        <v>134</v>
      </c>
      <c r="C93" s="69" t="s">
        <v>135</v>
      </c>
      <c r="D93" s="67" t="s">
        <v>133</v>
      </c>
      <c r="E93" s="67">
        <v>52</v>
      </c>
      <c r="F93" s="36">
        <v>0</v>
      </c>
      <c r="G93" s="49">
        <f t="shared" si="7"/>
        <v>0</v>
      </c>
      <c r="H93" s="38" t="e">
        <f t="shared" si="5"/>
        <v>#DIV/0!</v>
      </c>
      <c r="I93" s="38">
        <v>9.7790257585119479E-3</v>
      </c>
      <c r="J93" s="38">
        <v>1.0865584176124387E-2</v>
      </c>
      <c r="K93" s="39">
        <v>1.1952142593736826E-2</v>
      </c>
      <c r="L93" s="40" t="e">
        <f t="shared" si="6"/>
        <v>#DIV/0!</v>
      </c>
    </row>
    <row r="94" spans="2:12" s="43" customFormat="1" ht="26.1" customHeight="1" thickBot="1" x14ac:dyDescent="0.25">
      <c r="B94" s="70"/>
      <c r="C94" s="80" t="s">
        <v>136</v>
      </c>
      <c r="D94" s="80"/>
      <c r="E94" s="80"/>
      <c r="F94" s="81"/>
      <c r="G94" s="71">
        <f>SUM(G18,G19,G20,G21,G42,G63,G81,G84,G17)</f>
        <v>0</v>
      </c>
      <c r="H94" s="13"/>
      <c r="I94" s="13"/>
    </row>
    <row r="95" spans="2:12" s="43" customFormat="1" ht="26.1" customHeight="1" thickBot="1" x14ac:dyDescent="0.25">
      <c r="B95" s="72"/>
      <c r="C95" s="82" t="s">
        <v>137</v>
      </c>
      <c r="D95" s="82"/>
      <c r="E95" s="82"/>
      <c r="F95" s="83"/>
      <c r="G95" s="71">
        <f>(G94)*G15</f>
        <v>0</v>
      </c>
      <c r="H95" s="13"/>
      <c r="I95" s="13"/>
    </row>
    <row r="96" spans="2:12" s="43" customFormat="1" ht="26.1" customHeight="1" thickBot="1" x14ac:dyDescent="0.25">
      <c r="B96" s="73"/>
      <c r="C96" s="84" t="s">
        <v>138</v>
      </c>
      <c r="D96" s="84"/>
      <c r="E96" s="84"/>
      <c r="F96" s="85"/>
      <c r="G96" s="74">
        <f>G94+G95</f>
        <v>0</v>
      </c>
      <c r="H96" s="13"/>
      <c r="I96" s="13"/>
    </row>
    <row r="98" spans="10:10" x14ac:dyDescent="0.2">
      <c r="J98" s="75"/>
    </row>
  </sheetData>
  <sheetProtection selectLockedCells="1" selectUnlockedCells="1"/>
  <mergeCells count="18">
    <mergeCell ref="H15:L15"/>
    <mergeCell ref="C21:F21"/>
    <mergeCell ref="B3:G3"/>
    <mergeCell ref="I3:L12"/>
    <mergeCell ref="B5:G5"/>
    <mergeCell ref="B7:G7"/>
    <mergeCell ref="B9:G9"/>
    <mergeCell ref="B11:G11"/>
    <mergeCell ref="C96:F96"/>
    <mergeCell ref="B13:G13"/>
    <mergeCell ref="B14:E14"/>
    <mergeCell ref="F14:G14"/>
    <mergeCell ref="B15:E15"/>
    <mergeCell ref="C22:F22"/>
    <mergeCell ref="C43:F43"/>
    <mergeCell ref="C64:F64"/>
    <mergeCell ref="C94:F94"/>
    <mergeCell ref="C95:F95"/>
  </mergeCells>
  <printOptions horizontalCentered="1"/>
  <pageMargins left="0.2361111111111111" right="0.2361111111111111" top="0.74791666666666667" bottom="0.74791666666666667" header="0.51180555555555551" footer="0.51180555555555551"/>
  <pageSetup paperSize="9" scale="27" firstPageNumber="0" orientation="portrait" r:id="rId1"/>
  <headerFooter alignWithMargins="0"/>
  <rowBreaks count="1" manualBreakCount="1">
    <brk id="96" min="1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F4ECA-DD88-45FC-BE55-B610C24E907F}">
  <sheetPr>
    <pageSetUpPr fitToPage="1"/>
  </sheetPr>
  <dimension ref="A1:I54"/>
  <sheetViews>
    <sheetView tabSelected="1" workbookViewId="0">
      <selection activeCell="L19" sqref="L19"/>
    </sheetView>
  </sheetViews>
  <sheetFormatPr defaultRowHeight="12.75" x14ac:dyDescent="0.2"/>
  <cols>
    <col min="1" max="1" width="9.140625" style="108"/>
    <col min="2" max="2" width="13.28515625" style="108" customWidth="1"/>
    <col min="3" max="3" width="37.85546875" style="108" customWidth="1"/>
    <col min="4" max="4" width="11" style="108" bestFit="1" customWidth="1"/>
    <col min="5" max="5" width="14.28515625" style="108" customWidth="1"/>
    <col min="6" max="6" width="23.42578125" style="108" customWidth="1"/>
    <col min="7" max="8" width="12" style="108" bestFit="1" customWidth="1"/>
    <col min="9" max="9" width="15.140625" style="108" bestFit="1" customWidth="1"/>
    <col min="10" max="257" width="9.140625" style="108"/>
    <col min="258" max="258" width="13.28515625" style="108" customWidth="1"/>
    <col min="259" max="259" width="37.85546875" style="108" customWidth="1"/>
    <col min="260" max="260" width="11" style="108" bestFit="1" customWidth="1"/>
    <col min="261" max="261" width="14.28515625" style="108" customWidth="1"/>
    <col min="262" max="262" width="23.42578125" style="108" customWidth="1"/>
    <col min="263" max="264" width="12" style="108" bestFit="1" customWidth="1"/>
    <col min="265" max="265" width="15.140625" style="108" bestFit="1" customWidth="1"/>
    <col min="266" max="513" width="9.140625" style="108"/>
    <col min="514" max="514" width="13.28515625" style="108" customWidth="1"/>
    <col min="515" max="515" width="37.85546875" style="108" customWidth="1"/>
    <col min="516" max="516" width="11" style="108" bestFit="1" customWidth="1"/>
    <col min="517" max="517" width="14.28515625" style="108" customWidth="1"/>
    <col min="518" max="518" width="23.42578125" style="108" customWidth="1"/>
    <col min="519" max="520" width="12" style="108" bestFit="1" customWidth="1"/>
    <col min="521" max="521" width="15.140625" style="108" bestFit="1" customWidth="1"/>
    <col min="522" max="769" width="9.140625" style="108"/>
    <col min="770" max="770" width="13.28515625" style="108" customWidth="1"/>
    <col min="771" max="771" width="37.85546875" style="108" customWidth="1"/>
    <col min="772" max="772" width="11" style="108" bestFit="1" customWidth="1"/>
    <col min="773" max="773" width="14.28515625" style="108" customWidth="1"/>
    <col min="774" max="774" width="23.42578125" style="108" customWidth="1"/>
    <col min="775" max="776" width="12" style="108" bestFit="1" customWidth="1"/>
    <col min="777" max="777" width="15.140625" style="108" bestFit="1" customWidth="1"/>
    <col min="778" max="1025" width="9.140625" style="108"/>
    <col min="1026" max="1026" width="13.28515625" style="108" customWidth="1"/>
    <col min="1027" max="1027" width="37.85546875" style="108" customWidth="1"/>
    <col min="1028" max="1028" width="11" style="108" bestFit="1" customWidth="1"/>
    <col min="1029" max="1029" width="14.28515625" style="108" customWidth="1"/>
    <col min="1030" max="1030" width="23.42578125" style="108" customWidth="1"/>
    <col min="1031" max="1032" width="12" style="108" bestFit="1" customWidth="1"/>
    <col min="1033" max="1033" width="15.140625" style="108" bestFit="1" customWidth="1"/>
    <col min="1034" max="1281" width="9.140625" style="108"/>
    <col min="1282" max="1282" width="13.28515625" style="108" customWidth="1"/>
    <col min="1283" max="1283" width="37.85546875" style="108" customWidth="1"/>
    <col min="1284" max="1284" width="11" style="108" bestFit="1" customWidth="1"/>
    <col min="1285" max="1285" width="14.28515625" style="108" customWidth="1"/>
    <col min="1286" max="1286" width="23.42578125" style="108" customWidth="1"/>
    <col min="1287" max="1288" width="12" style="108" bestFit="1" customWidth="1"/>
    <col min="1289" max="1289" width="15.140625" style="108" bestFit="1" customWidth="1"/>
    <col min="1290" max="1537" width="9.140625" style="108"/>
    <col min="1538" max="1538" width="13.28515625" style="108" customWidth="1"/>
    <col min="1539" max="1539" width="37.85546875" style="108" customWidth="1"/>
    <col min="1540" max="1540" width="11" style="108" bestFit="1" customWidth="1"/>
    <col min="1541" max="1541" width="14.28515625" style="108" customWidth="1"/>
    <col min="1542" max="1542" width="23.42578125" style="108" customWidth="1"/>
    <col min="1543" max="1544" width="12" style="108" bestFit="1" customWidth="1"/>
    <col min="1545" max="1545" width="15.140625" style="108" bestFit="1" customWidth="1"/>
    <col min="1546" max="1793" width="9.140625" style="108"/>
    <col min="1794" max="1794" width="13.28515625" style="108" customWidth="1"/>
    <col min="1795" max="1795" width="37.85546875" style="108" customWidth="1"/>
    <col min="1796" max="1796" width="11" style="108" bestFit="1" customWidth="1"/>
    <col min="1797" max="1797" width="14.28515625" style="108" customWidth="1"/>
    <col min="1798" max="1798" width="23.42578125" style="108" customWidth="1"/>
    <col min="1799" max="1800" width="12" style="108" bestFit="1" customWidth="1"/>
    <col min="1801" max="1801" width="15.140625" style="108" bestFit="1" customWidth="1"/>
    <col min="1802" max="2049" width="9.140625" style="108"/>
    <col min="2050" max="2050" width="13.28515625" style="108" customWidth="1"/>
    <col min="2051" max="2051" width="37.85546875" style="108" customWidth="1"/>
    <col min="2052" max="2052" width="11" style="108" bestFit="1" customWidth="1"/>
    <col min="2053" max="2053" width="14.28515625" style="108" customWidth="1"/>
    <col min="2054" max="2054" width="23.42578125" style="108" customWidth="1"/>
    <col min="2055" max="2056" width="12" style="108" bestFit="1" customWidth="1"/>
    <col min="2057" max="2057" width="15.140625" style="108" bestFit="1" customWidth="1"/>
    <col min="2058" max="2305" width="9.140625" style="108"/>
    <col min="2306" max="2306" width="13.28515625" style="108" customWidth="1"/>
    <col min="2307" max="2307" width="37.85546875" style="108" customWidth="1"/>
    <col min="2308" max="2308" width="11" style="108" bestFit="1" customWidth="1"/>
    <col min="2309" max="2309" width="14.28515625" style="108" customWidth="1"/>
    <col min="2310" max="2310" width="23.42578125" style="108" customWidth="1"/>
    <col min="2311" max="2312" width="12" style="108" bestFit="1" customWidth="1"/>
    <col min="2313" max="2313" width="15.140625" style="108" bestFit="1" customWidth="1"/>
    <col min="2314" max="2561" width="9.140625" style="108"/>
    <col min="2562" max="2562" width="13.28515625" style="108" customWidth="1"/>
    <col min="2563" max="2563" width="37.85546875" style="108" customWidth="1"/>
    <col min="2564" max="2564" width="11" style="108" bestFit="1" customWidth="1"/>
    <col min="2565" max="2565" width="14.28515625" style="108" customWidth="1"/>
    <col min="2566" max="2566" width="23.42578125" style="108" customWidth="1"/>
    <col min="2567" max="2568" width="12" style="108" bestFit="1" customWidth="1"/>
    <col min="2569" max="2569" width="15.140625" style="108" bestFit="1" customWidth="1"/>
    <col min="2570" max="2817" width="9.140625" style="108"/>
    <col min="2818" max="2818" width="13.28515625" style="108" customWidth="1"/>
    <col min="2819" max="2819" width="37.85546875" style="108" customWidth="1"/>
    <col min="2820" max="2820" width="11" style="108" bestFit="1" customWidth="1"/>
    <col min="2821" max="2821" width="14.28515625" style="108" customWidth="1"/>
    <col min="2822" max="2822" width="23.42578125" style="108" customWidth="1"/>
    <col min="2823" max="2824" width="12" style="108" bestFit="1" customWidth="1"/>
    <col min="2825" max="2825" width="15.140625" style="108" bestFit="1" customWidth="1"/>
    <col min="2826" max="3073" width="9.140625" style="108"/>
    <col min="3074" max="3074" width="13.28515625" style="108" customWidth="1"/>
    <col min="3075" max="3075" width="37.85546875" style="108" customWidth="1"/>
    <col min="3076" max="3076" width="11" style="108" bestFit="1" customWidth="1"/>
    <col min="3077" max="3077" width="14.28515625" style="108" customWidth="1"/>
    <col min="3078" max="3078" width="23.42578125" style="108" customWidth="1"/>
    <col min="3079" max="3080" width="12" style="108" bestFit="1" customWidth="1"/>
    <col min="3081" max="3081" width="15.140625" style="108" bestFit="1" customWidth="1"/>
    <col min="3082" max="3329" width="9.140625" style="108"/>
    <col min="3330" max="3330" width="13.28515625" style="108" customWidth="1"/>
    <col min="3331" max="3331" width="37.85546875" style="108" customWidth="1"/>
    <col min="3332" max="3332" width="11" style="108" bestFit="1" customWidth="1"/>
    <col min="3333" max="3333" width="14.28515625" style="108" customWidth="1"/>
    <col min="3334" max="3334" width="23.42578125" style="108" customWidth="1"/>
    <col min="3335" max="3336" width="12" style="108" bestFit="1" customWidth="1"/>
    <col min="3337" max="3337" width="15.140625" style="108" bestFit="1" customWidth="1"/>
    <col min="3338" max="3585" width="9.140625" style="108"/>
    <col min="3586" max="3586" width="13.28515625" style="108" customWidth="1"/>
    <col min="3587" max="3587" width="37.85546875" style="108" customWidth="1"/>
    <col min="3588" max="3588" width="11" style="108" bestFit="1" customWidth="1"/>
    <col min="3589" max="3589" width="14.28515625" style="108" customWidth="1"/>
    <col min="3590" max="3590" width="23.42578125" style="108" customWidth="1"/>
    <col min="3591" max="3592" width="12" style="108" bestFit="1" customWidth="1"/>
    <col min="3593" max="3593" width="15.140625" style="108" bestFit="1" customWidth="1"/>
    <col min="3594" max="3841" width="9.140625" style="108"/>
    <col min="3842" max="3842" width="13.28515625" style="108" customWidth="1"/>
    <col min="3843" max="3843" width="37.85546875" style="108" customWidth="1"/>
    <col min="3844" max="3844" width="11" style="108" bestFit="1" customWidth="1"/>
    <col min="3845" max="3845" width="14.28515625" style="108" customWidth="1"/>
    <col min="3846" max="3846" width="23.42578125" style="108" customWidth="1"/>
    <col min="3847" max="3848" width="12" style="108" bestFit="1" customWidth="1"/>
    <col min="3849" max="3849" width="15.140625" style="108" bestFit="1" customWidth="1"/>
    <col min="3850" max="4097" width="9.140625" style="108"/>
    <col min="4098" max="4098" width="13.28515625" style="108" customWidth="1"/>
    <col min="4099" max="4099" width="37.85546875" style="108" customWidth="1"/>
    <col min="4100" max="4100" width="11" style="108" bestFit="1" customWidth="1"/>
    <col min="4101" max="4101" width="14.28515625" style="108" customWidth="1"/>
    <col min="4102" max="4102" width="23.42578125" style="108" customWidth="1"/>
    <col min="4103" max="4104" width="12" style="108" bestFit="1" customWidth="1"/>
    <col min="4105" max="4105" width="15.140625" style="108" bestFit="1" customWidth="1"/>
    <col min="4106" max="4353" width="9.140625" style="108"/>
    <col min="4354" max="4354" width="13.28515625" style="108" customWidth="1"/>
    <col min="4355" max="4355" width="37.85546875" style="108" customWidth="1"/>
    <col min="4356" max="4356" width="11" style="108" bestFit="1" customWidth="1"/>
    <col min="4357" max="4357" width="14.28515625" style="108" customWidth="1"/>
    <col min="4358" max="4358" width="23.42578125" style="108" customWidth="1"/>
    <col min="4359" max="4360" width="12" style="108" bestFit="1" customWidth="1"/>
    <col min="4361" max="4361" width="15.140625" style="108" bestFit="1" customWidth="1"/>
    <col min="4362" max="4609" width="9.140625" style="108"/>
    <col min="4610" max="4610" width="13.28515625" style="108" customWidth="1"/>
    <col min="4611" max="4611" width="37.85546875" style="108" customWidth="1"/>
    <col min="4612" max="4612" width="11" style="108" bestFit="1" customWidth="1"/>
    <col min="4613" max="4613" width="14.28515625" style="108" customWidth="1"/>
    <col min="4614" max="4614" width="23.42578125" style="108" customWidth="1"/>
    <col min="4615" max="4616" width="12" style="108" bestFit="1" customWidth="1"/>
    <col min="4617" max="4617" width="15.140625" style="108" bestFit="1" customWidth="1"/>
    <col min="4618" max="4865" width="9.140625" style="108"/>
    <col min="4866" max="4866" width="13.28515625" style="108" customWidth="1"/>
    <col min="4867" max="4867" width="37.85546875" style="108" customWidth="1"/>
    <col min="4868" max="4868" width="11" style="108" bestFit="1" customWidth="1"/>
    <col min="4869" max="4869" width="14.28515625" style="108" customWidth="1"/>
    <col min="4870" max="4870" width="23.42578125" style="108" customWidth="1"/>
    <col min="4871" max="4872" width="12" style="108" bestFit="1" customWidth="1"/>
    <col min="4873" max="4873" width="15.140625" style="108" bestFit="1" customWidth="1"/>
    <col min="4874" max="5121" width="9.140625" style="108"/>
    <col min="5122" max="5122" width="13.28515625" style="108" customWidth="1"/>
    <col min="5123" max="5123" width="37.85546875" style="108" customWidth="1"/>
    <col min="5124" max="5124" width="11" style="108" bestFit="1" customWidth="1"/>
    <col min="5125" max="5125" width="14.28515625" style="108" customWidth="1"/>
    <col min="5126" max="5126" width="23.42578125" style="108" customWidth="1"/>
    <col min="5127" max="5128" width="12" style="108" bestFit="1" customWidth="1"/>
    <col min="5129" max="5129" width="15.140625" style="108" bestFit="1" customWidth="1"/>
    <col min="5130" max="5377" width="9.140625" style="108"/>
    <col min="5378" max="5378" width="13.28515625" style="108" customWidth="1"/>
    <col min="5379" max="5379" width="37.85546875" style="108" customWidth="1"/>
    <col min="5380" max="5380" width="11" style="108" bestFit="1" customWidth="1"/>
    <col min="5381" max="5381" width="14.28515625" style="108" customWidth="1"/>
    <col min="5382" max="5382" width="23.42578125" style="108" customWidth="1"/>
    <col min="5383" max="5384" width="12" style="108" bestFit="1" customWidth="1"/>
    <col min="5385" max="5385" width="15.140625" style="108" bestFit="1" customWidth="1"/>
    <col min="5386" max="5633" width="9.140625" style="108"/>
    <col min="5634" max="5634" width="13.28515625" style="108" customWidth="1"/>
    <col min="5635" max="5635" width="37.85546875" style="108" customWidth="1"/>
    <col min="5636" max="5636" width="11" style="108" bestFit="1" customWidth="1"/>
    <col min="5637" max="5637" width="14.28515625" style="108" customWidth="1"/>
    <col min="5638" max="5638" width="23.42578125" style="108" customWidth="1"/>
    <col min="5639" max="5640" width="12" style="108" bestFit="1" customWidth="1"/>
    <col min="5641" max="5641" width="15.140625" style="108" bestFit="1" customWidth="1"/>
    <col min="5642" max="5889" width="9.140625" style="108"/>
    <col min="5890" max="5890" width="13.28515625" style="108" customWidth="1"/>
    <col min="5891" max="5891" width="37.85546875" style="108" customWidth="1"/>
    <col min="5892" max="5892" width="11" style="108" bestFit="1" customWidth="1"/>
    <col min="5893" max="5893" width="14.28515625" style="108" customWidth="1"/>
    <col min="5894" max="5894" width="23.42578125" style="108" customWidth="1"/>
    <col min="5895" max="5896" width="12" style="108" bestFit="1" customWidth="1"/>
    <col min="5897" max="5897" width="15.140625" style="108" bestFit="1" customWidth="1"/>
    <col min="5898" max="6145" width="9.140625" style="108"/>
    <col min="6146" max="6146" width="13.28515625" style="108" customWidth="1"/>
    <col min="6147" max="6147" width="37.85546875" style="108" customWidth="1"/>
    <col min="6148" max="6148" width="11" style="108" bestFit="1" customWidth="1"/>
    <col min="6149" max="6149" width="14.28515625" style="108" customWidth="1"/>
    <col min="6150" max="6150" width="23.42578125" style="108" customWidth="1"/>
    <col min="6151" max="6152" width="12" style="108" bestFit="1" customWidth="1"/>
    <col min="6153" max="6153" width="15.140625" style="108" bestFit="1" customWidth="1"/>
    <col min="6154" max="6401" width="9.140625" style="108"/>
    <col min="6402" max="6402" width="13.28515625" style="108" customWidth="1"/>
    <col min="6403" max="6403" width="37.85546875" style="108" customWidth="1"/>
    <col min="6404" max="6404" width="11" style="108" bestFit="1" customWidth="1"/>
    <col min="6405" max="6405" width="14.28515625" style="108" customWidth="1"/>
    <col min="6406" max="6406" width="23.42578125" style="108" customWidth="1"/>
    <col min="6407" max="6408" width="12" style="108" bestFit="1" customWidth="1"/>
    <col min="6409" max="6409" width="15.140625" style="108" bestFit="1" customWidth="1"/>
    <col min="6410" max="6657" width="9.140625" style="108"/>
    <col min="6658" max="6658" width="13.28515625" style="108" customWidth="1"/>
    <col min="6659" max="6659" width="37.85546875" style="108" customWidth="1"/>
    <col min="6660" max="6660" width="11" style="108" bestFit="1" customWidth="1"/>
    <col min="6661" max="6661" width="14.28515625" style="108" customWidth="1"/>
    <col min="6662" max="6662" width="23.42578125" style="108" customWidth="1"/>
    <col min="6663" max="6664" width="12" style="108" bestFit="1" customWidth="1"/>
    <col min="6665" max="6665" width="15.140625" style="108" bestFit="1" customWidth="1"/>
    <col min="6666" max="6913" width="9.140625" style="108"/>
    <col min="6914" max="6914" width="13.28515625" style="108" customWidth="1"/>
    <col min="6915" max="6915" width="37.85546875" style="108" customWidth="1"/>
    <col min="6916" max="6916" width="11" style="108" bestFit="1" customWidth="1"/>
    <col min="6917" max="6917" width="14.28515625" style="108" customWidth="1"/>
    <col min="6918" max="6918" width="23.42578125" style="108" customWidth="1"/>
    <col min="6919" max="6920" width="12" style="108" bestFit="1" customWidth="1"/>
    <col min="6921" max="6921" width="15.140625" style="108" bestFit="1" customWidth="1"/>
    <col min="6922" max="7169" width="9.140625" style="108"/>
    <col min="7170" max="7170" width="13.28515625" style="108" customWidth="1"/>
    <col min="7171" max="7171" width="37.85546875" style="108" customWidth="1"/>
    <col min="7172" max="7172" width="11" style="108" bestFit="1" customWidth="1"/>
    <col min="7173" max="7173" width="14.28515625" style="108" customWidth="1"/>
    <col min="7174" max="7174" width="23.42578125" style="108" customWidth="1"/>
    <col min="7175" max="7176" width="12" style="108" bestFit="1" customWidth="1"/>
    <col min="7177" max="7177" width="15.140625" style="108" bestFit="1" customWidth="1"/>
    <col min="7178" max="7425" width="9.140625" style="108"/>
    <col min="7426" max="7426" width="13.28515625" style="108" customWidth="1"/>
    <col min="7427" max="7427" width="37.85546875" style="108" customWidth="1"/>
    <col min="7428" max="7428" width="11" style="108" bestFit="1" customWidth="1"/>
    <col min="7429" max="7429" width="14.28515625" style="108" customWidth="1"/>
    <col min="7430" max="7430" width="23.42578125" style="108" customWidth="1"/>
    <col min="7431" max="7432" width="12" style="108" bestFit="1" customWidth="1"/>
    <col min="7433" max="7433" width="15.140625" style="108" bestFit="1" customWidth="1"/>
    <col min="7434" max="7681" width="9.140625" style="108"/>
    <col min="7682" max="7682" width="13.28515625" style="108" customWidth="1"/>
    <col min="7683" max="7683" width="37.85546875" style="108" customWidth="1"/>
    <col min="7684" max="7684" width="11" style="108" bestFit="1" customWidth="1"/>
    <col min="7685" max="7685" width="14.28515625" style="108" customWidth="1"/>
    <col min="7686" max="7686" width="23.42578125" style="108" customWidth="1"/>
    <col min="7687" max="7688" width="12" style="108" bestFit="1" customWidth="1"/>
    <col min="7689" max="7689" width="15.140625" style="108" bestFit="1" customWidth="1"/>
    <col min="7690" max="7937" width="9.140625" style="108"/>
    <col min="7938" max="7938" width="13.28515625" style="108" customWidth="1"/>
    <col min="7939" max="7939" width="37.85546875" style="108" customWidth="1"/>
    <col min="7940" max="7940" width="11" style="108" bestFit="1" customWidth="1"/>
    <col min="7941" max="7941" width="14.28515625" style="108" customWidth="1"/>
    <col min="7942" max="7942" width="23.42578125" style="108" customWidth="1"/>
    <col min="7943" max="7944" width="12" style="108" bestFit="1" customWidth="1"/>
    <col min="7945" max="7945" width="15.140625" style="108" bestFit="1" customWidth="1"/>
    <col min="7946" max="8193" width="9.140625" style="108"/>
    <col min="8194" max="8194" width="13.28515625" style="108" customWidth="1"/>
    <col min="8195" max="8195" width="37.85546875" style="108" customWidth="1"/>
    <col min="8196" max="8196" width="11" style="108" bestFit="1" customWidth="1"/>
    <col min="8197" max="8197" width="14.28515625" style="108" customWidth="1"/>
    <col min="8198" max="8198" width="23.42578125" style="108" customWidth="1"/>
    <col min="8199" max="8200" width="12" style="108" bestFit="1" customWidth="1"/>
    <col min="8201" max="8201" width="15.140625" style="108" bestFit="1" customWidth="1"/>
    <col min="8202" max="8449" width="9.140625" style="108"/>
    <col min="8450" max="8450" width="13.28515625" style="108" customWidth="1"/>
    <col min="8451" max="8451" width="37.85546875" style="108" customWidth="1"/>
    <col min="8452" max="8452" width="11" style="108" bestFit="1" customWidth="1"/>
    <col min="8453" max="8453" width="14.28515625" style="108" customWidth="1"/>
    <col min="8454" max="8454" width="23.42578125" style="108" customWidth="1"/>
    <col min="8455" max="8456" width="12" style="108" bestFit="1" customWidth="1"/>
    <col min="8457" max="8457" width="15.140625" style="108" bestFit="1" customWidth="1"/>
    <col min="8458" max="8705" width="9.140625" style="108"/>
    <col min="8706" max="8706" width="13.28515625" style="108" customWidth="1"/>
    <col min="8707" max="8707" width="37.85546875" style="108" customWidth="1"/>
    <col min="8708" max="8708" width="11" style="108" bestFit="1" customWidth="1"/>
    <col min="8709" max="8709" width="14.28515625" style="108" customWidth="1"/>
    <col min="8710" max="8710" width="23.42578125" style="108" customWidth="1"/>
    <col min="8711" max="8712" width="12" style="108" bestFit="1" customWidth="1"/>
    <col min="8713" max="8713" width="15.140625" style="108" bestFit="1" customWidth="1"/>
    <col min="8714" max="8961" width="9.140625" style="108"/>
    <col min="8962" max="8962" width="13.28515625" style="108" customWidth="1"/>
    <col min="8963" max="8963" width="37.85546875" style="108" customWidth="1"/>
    <col min="8964" max="8964" width="11" style="108" bestFit="1" customWidth="1"/>
    <col min="8965" max="8965" width="14.28515625" style="108" customWidth="1"/>
    <col min="8966" max="8966" width="23.42578125" style="108" customWidth="1"/>
    <col min="8967" max="8968" width="12" style="108" bestFit="1" customWidth="1"/>
    <col min="8969" max="8969" width="15.140625" style="108" bestFit="1" customWidth="1"/>
    <col min="8970" max="9217" width="9.140625" style="108"/>
    <col min="9218" max="9218" width="13.28515625" style="108" customWidth="1"/>
    <col min="9219" max="9219" width="37.85546875" style="108" customWidth="1"/>
    <col min="9220" max="9220" width="11" style="108" bestFit="1" customWidth="1"/>
    <col min="9221" max="9221" width="14.28515625" style="108" customWidth="1"/>
    <col min="9222" max="9222" width="23.42578125" style="108" customWidth="1"/>
    <col min="9223" max="9224" width="12" style="108" bestFit="1" customWidth="1"/>
    <col min="9225" max="9225" width="15.140625" style="108" bestFit="1" customWidth="1"/>
    <col min="9226" max="9473" width="9.140625" style="108"/>
    <col min="9474" max="9474" width="13.28515625" style="108" customWidth="1"/>
    <col min="9475" max="9475" width="37.85546875" style="108" customWidth="1"/>
    <col min="9476" max="9476" width="11" style="108" bestFit="1" customWidth="1"/>
    <col min="9477" max="9477" width="14.28515625" style="108" customWidth="1"/>
    <col min="9478" max="9478" width="23.42578125" style="108" customWidth="1"/>
    <col min="9479" max="9480" width="12" style="108" bestFit="1" customWidth="1"/>
    <col min="9481" max="9481" width="15.140625" style="108" bestFit="1" customWidth="1"/>
    <col min="9482" max="9729" width="9.140625" style="108"/>
    <col min="9730" max="9730" width="13.28515625" style="108" customWidth="1"/>
    <col min="9731" max="9731" width="37.85546875" style="108" customWidth="1"/>
    <col min="9732" max="9732" width="11" style="108" bestFit="1" customWidth="1"/>
    <col min="9733" max="9733" width="14.28515625" style="108" customWidth="1"/>
    <col min="9734" max="9734" width="23.42578125" style="108" customWidth="1"/>
    <col min="9735" max="9736" width="12" style="108" bestFit="1" customWidth="1"/>
    <col min="9737" max="9737" width="15.140625" style="108" bestFit="1" customWidth="1"/>
    <col min="9738" max="9985" width="9.140625" style="108"/>
    <col min="9986" max="9986" width="13.28515625" style="108" customWidth="1"/>
    <col min="9987" max="9987" width="37.85546875" style="108" customWidth="1"/>
    <col min="9988" max="9988" width="11" style="108" bestFit="1" customWidth="1"/>
    <col min="9989" max="9989" width="14.28515625" style="108" customWidth="1"/>
    <col min="9990" max="9990" width="23.42578125" style="108" customWidth="1"/>
    <col min="9991" max="9992" width="12" style="108" bestFit="1" customWidth="1"/>
    <col min="9993" max="9993" width="15.140625" style="108" bestFit="1" customWidth="1"/>
    <col min="9994" max="10241" width="9.140625" style="108"/>
    <col min="10242" max="10242" width="13.28515625" style="108" customWidth="1"/>
    <col min="10243" max="10243" width="37.85546875" style="108" customWidth="1"/>
    <col min="10244" max="10244" width="11" style="108" bestFit="1" customWidth="1"/>
    <col min="10245" max="10245" width="14.28515625" style="108" customWidth="1"/>
    <col min="10246" max="10246" width="23.42578125" style="108" customWidth="1"/>
    <col min="10247" max="10248" width="12" style="108" bestFit="1" customWidth="1"/>
    <col min="10249" max="10249" width="15.140625" style="108" bestFit="1" customWidth="1"/>
    <col min="10250" max="10497" width="9.140625" style="108"/>
    <col min="10498" max="10498" width="13.28515625" style="108" customWidth="1"/>
    <col min="10499" max="10499" width="37.85546875" style="108" customWidth="1"/>
    <col min="10500" max="10500" width="11" style="108" bestFit="1" customWidth="1"/>
    <col min="10501" max="10501" width="14.28515625" style="108" customWidth="1"/>
    <col min="10502" max="10502" width="23.42578125" style="108" customWidth="1"/>
    <col min="10503" max="10504" width="12" style="108" bestFit="1" customWidth="1"/>
    <col min="10505" max="10505" width="15.140625" style="108" bestFit="1" customWidth="1"/>
    <col min="10506" max="10753" width="9.140625" style="108"/>
    <col min="10754" max="10754" width="13.28515625" style="108" customWidth="1"/>
    <col min="10755" max="10755" width="37.85546875" style="108" customWidth="1"/>
    <col min="10756" max="10756" width="11" style="108" bestFit="1" customWidth="1"/>
    <col min="10757" max="10757" width="14.28515625" style="108" customWidth="1"/>
    <col min="10758" max="10758" width="23.42578125" style="108" customWidth="1"/>
    <col min="10759" max="10760" width="12" style="108" bestFit="1" customWidth="1"/>
    <col min="10761" max="10761" width="15.140625" style="108" bestFit="1" customWidth="1"/>
    <col min="10762" max="11009" width="9.140625" style="108"/>
    <col min="11010" max="11010" width="13.28515625" style="108" customWidth="1"/>
    <col min="11011" max="11011" width="37.85546875" style="108" customWidth="1"/>
    <col min="11012" max="11012" width="11" style="108" bestFit="1" customWidth="1"/>
    <col min="11013" max="11013" width="14.28515625" style="108" customWidth="1"/>
    <col min="11014" max="11014" width="23.42578125" style="108" customWidth="1"/>
    <col min="11015" max="11016" width="12" style="108" bestFit="1" customWidth="1"/>
    <col min="11017" max="11017" width="15.140625" style="108" bestFit="1" customWidth="1"/>
    <col min="11018" max="11265" width="9.140625" style="108"/>
    <col min="11266" max="11266" width="13.28515625" style="108" customWidth="1"/>
    <col min="11267" max="11267" width="37.85546875" style="108" customWidth="1"/>
    <col min="11268" max="11268" width="11" style="108" bestFit="1" customWidth="1"/>
    <col min="11269" max="11269" width="14.28515625" style="108" customWidth="1"/>
    <col min="11270" max="11270" width="23.42578125" style="108" customWidth="1"/>
    <col min="11271" max="11272" width="12" style="108" bestFit="1" customWidth="1"/>
    <col min="11273" max="11273" width="15.140625" style="108" bestFit="1" customWidth="1"/>
    <col min="11274" max="11521" width="9.140625" style="108"/>
    <col min="11522" max="11522" width="13.28515625" style="108" customWidth="1"/>
    <col min="11523" max="11523" width="37.85546875" style="108" customWidth="1"/>
    <col min="11524" max="11524" width="11" style="108" bestFit="1" customWidth="1"/>
    <col min="11525" max="11525" width="14.28515625" style="108" customWidth="1"/>
    <col min="11526" max="11526" width="23.42578125" style="108" customWidth="1"/>
    <col min="11527" max="11528" width="12" style="108" bestFit="1" customWidth="1"/>
    <col min="11529" max="11529" width="15.140625" style="108" bestFit="1" customWidth="1"/>
    <col min="11530" max="11777" width="9.140625" style="108"/>
    <col min="11778" max="11778" width="13.28515625" style="108" customWidth="1"/>
    <col min="11779" max="11779" width="37.85546875" style="108" customWidth="1"/>
    <col min="11780" max="11780" width="11" style="108" bestFit="1" customWidth="1"/>
    <col min="11781" max="11781" width="14.28515625" style="108" customWidth="1"/>
    <col min="11782" max="11782" width="23.42578125" style="108" customWidth="1"/>
    <col min="11783" max="11784" width="12" style="108" bestFit="1" customWidth="1"/>
    <col min="11785" max="11785" width="15.140625" style="108" bestFit="1" customWidth="1"/>
    <col min="11786" max="12033" width="9.140625" style="108"/>
    <col min="12034" max="12034" width="13.28515625" style="108" customWidth="1"/>
    <col min="12035" max="12035" width="37.85546875" style="108" customWidth="1"/>
    <col min="12036" max="12036" width="11" style="108" bestFit="1" customWidth="1"/>
    <col min="12037" max="12037" width="14.28515625" style="108" customWidth="1"/>
    <col min="12038" max="12038" width="23.42578125" style="108" customWidth="1"/>
    <col min="12039" max="12040" width="12" style="108" bestFit="1" customWidth="1"/>
    <col min="12041" max="12041" width="15.140625" style="108" bestFit="1" customWidth="1"/>
    <col min="12042" max="12289" width="9.140625" style="108"/>
    <col min="12290" max="12290" width="13.28515625" style="108" customWidth="1"/>
    <col min="12291" max="12291" width="37.85546875" style="108" customWidth="1"/>
    <col min="12292" max="12292" width="11" style="108" bestFit="1" customWidth="1"/>
    <col min="12293" max="12293" width="14.28515625" style="108" customWidth="1"/>
    <col min="12294" max="12294" width="23.42578125" style="108" customWidth="1"/>
    <col min="12295" max="12296" width="12" style="108" bestFit="1" customWidth="1"/>
    <col min="12297" max="12297" width="15.140625" style="108" bestFit="1" customWidth="1"/>
    <col min="12298" max="12545" width="9.140625" style="108"/>
    <col min="12546" max="12546" width="13.28515625" style="108" customWidth="1"/>
    <col min="12547" max="12547" width="37.85546875" style="108" customWidth="1"/>
    <col min="12548" max="12548" width="11" style="108" bestFit="1" customWidth="1"/>
    <col min="12549" max="12549" width="14.28515625" style="108" customWidth="1"/>
    <col min="12550" max="12550" width="23.42578125" style="108" customWidth="1"/>
    <col min="12551" max="12552" width="12" style="108" bestFit="1" customWidth="1"/>
    <col min="12553" max="12553" width="15.140625" style="108" bestFit="1" customWidth="1"/>
    <col min="12554" max="12801" width="9.140625" style="108"/>
    <col min="12802" max="12802" width="13.28515625" style="108" customWidth="1"/>
    <col min="12803" max="12803" width="37.85546875" style="108" customWidth="1"/>
    <col min="12804" max="12804" width="11" style="108" bestFit="1" customWidth="1"/>
    <col min="12805" max="12805" width="14.28515625" style="108" customWidth="1"/>
    <col min="12806" max="12806" width="23.42578125" style="108" customWidth="1"/>
    <col min="12807" max="12808" width="12" style="108" bestFit="1" customWidth="1"/>
    <col min="12809" max="12809" width="15.140625" style="108" bestFit="1" customWidth="1"/>
    <col min="12810" max="13057" width="9.140625" style="108"/>
    <col min="13058" max="13058" width="13.28515625" style="108" customWidth="1"/>
    <col min="13059" max="13059" width="37.85546875" style="108" customWidth="1"/>
    <col min="13060" max="13060" width="11" style="108" bestFit="1" customWidth="1"/>
    <col min="13061" max="13061" width="14.28515625" style="108" customWidth="1"/>
    <col min="13062" max="13062" width="23.42578125" style="108" customWidth="1"/>
    <col min="13063" max="13064" width="12" style="108" bestFit="1" customWidth="1"/>
    <col min="13065" max="13065" width="15.140625" style="108" bestFit="1" customWidth="1"/>
    <col min="13066" max="13313" width="9.140625" style="108"/>
    <col min="13314" max="13314" width="13.28515625" style="108" customWidth="1"/>
    <col min="13315" max="13315" width="37.85546875" style="108" customWidth="1"/>
    <col min="13316" max="13316" width="11" style="108" bestFit="1" customWidth="1"/>
    <col min="13317" max="13317" width="14.28515625" style="108" customWidth="1"/>
    <col min="13318" max="13318" width="23.42578125" style="108" customWidth="1"/>
    <col min="13319" max="13320" width="12" style="108" bestFit="1" customWidth="1"/>
    <col min="13321" max="13321" width="15.140625" style="108" bestFit="1" customWidth="1"/>
    <col min="13322" max="13569" width="9.140625" style="108"/>
    <col min="13570" max="13570" width="13.28515625" style="108" customWidth="1"/>
    <col min="13571" max="13571" width="37.85546875" style="108" customWidth="1"/>
    <col min="13572" max="13572" width="11" style="108" bestFit="1" customWidth="1"/>
    <col min="13573" max="13573" width="14.28515625" style="108" customWidth="1"/>
    <col min="13574" max="13574" width="23.42578125" style="108" customWidth="1"/>
    <col min="13575" max="13576" width="12" style="108" bestFit="1" customWidth="1"/>
    <col min="13577" max="13577" width="15.140625" style="108" bestFit="1" customWidth="1"/>
    <col min="13578" max="13825" width="9.140625" style="108"/>
    <col min="13826" max="13826" width="13.28515625" style="108" customWidth="1"/>
    <col min="13827" max="13827" width="37.85546875" style="108" customWidth="1"/>
    <col min="13828" max="13828" width="11" style="108" bestFit="1" customWidth="1"/>
    <col min="13829" max="13829" width="14.28515625" style="108" customWidth="1"/>
    <col min="13830" max="13830" width="23.42578125" style="108" customWidth="1"/>
    <col min="13831" max="13832" width="12" style="108" bestFit="1" customWidth="1"/>
    <col min="13833" max="13833" width="15.140625" style="108" bestFit="1" customWidth="1"/>
    <col min="13834" max="14081" width="9.140625" style="108"/>
    <col min="14082" max="14082" width="13.28515625" style="108" customWidth="1"/>
    <col min="14083" max="14083" width="37.85546875" style="108" customWidth="1"/>
    <col min="14084" max="14084" width="11" style="108" bestFit="1" customWidth="1"/>
    <col min="14085" max="14085" width="14.28515625" style="108" customWidth="1"/>
    <col min="14086" max="14086" width="23.42578125" style="108" customWidth="1"/>
    <col min="14087" max="14088" width="12" style="108" bestFit="1" customWidth="1"/>
    <col min="14089" max="14089" width="15.140625" style="108" bestFit="1" customWidth="1"/>
    <col min="14090" max="14337" width="9.140625" style="108"/>
    <col min="14338" max="14338" width="13.28515625" style="108" customWidth="1"/>
    <col min="14339" max="14339" width="37.85546875" style="108" customWidth="1"/>
    <col min="14340" max="14340" width="11" style="108" bestFit="1" customWidth="1"/>
    <col min="14341" max="14341" width="14.28515625" style="108" customWidth="1"/>
    <col min="14342" max="14342" width="23.42578125" style="108" customWidth="1"/>
    <col min="14343" max="14344" width="12" style="108" bestFit="1" customWidth="1"/>
    <col min="14345" max="14345" width="15.140625" style="108" bestFit="1" customWidth="1"/>
    <col min="14346" max="14593" width="9.140625" style="108"/>
    <col min="14594" max="14594" width="13.28515625" style="108" customWidth="1"/>
    <col min="14595" max="14595" width="37.85546875" style="108" customWidth="1"/>
    <col min="14596" max="14596" width="11" style="108" bestFit="1" customWidth="1"/>
    <col min="14597" max="14597" width="14.28515625" style="108" customWidth="1"/>
    <col min="14598" max="14598" width="23.42578125" style="108" customWidth="1"/>
    <col min="14599" max="14600" width="12" style="108" bestFit="1" customWidth="1"/>
    <col min="14601" max="14601" width="15.140625" style="108" bestFit="1" customWidth="1"/>
    <col min="14602" max="14849" width="9.140625" style="108"/>
    <col min="14850" max="14850" width="13.28515625" style="108" customWidth="1"/>
    <col min="14851" max="14851" width="37.85546875" style="108" customWidth="1"/>
    <col min="14852" max="14852" width="11" style="108" bestFit="1" customWidth="1"/>
    <col min="14853" max="14853" width="14.28515625" style="108" customWidth="1"/>
    <col min="14854" max="14854" width="23.42578125" style="108" customWidth="1"/>
    <col min="14855" max="14856" width="12" style="108" bestFit="1" customWidth="1"/>
    <col min="14857" max="14857" width="15.140625" style="108" bestFit="1" customWidth="1"/>
    <col min="14858" max="15105" width="9.140625" style="108"/>
    <col min="15106" max="15106" width="13.28515625" style="108" customWidth="1"/>
    <col min="15107" max="15107" width="37.85546875" style="108" customWidth="1"/>
    <col min="15108" max="15108" width="11" style="108" bestFit="1" customWidth="1"/>
    <col min="15109" max="15109" width="14.28515625" style="108" customWidth="1"/>
    <col min="15110" max="15110" width="23.42578125" style="108" customWidth="1"/>
    <col min="15111" max="15112" width="12" style="108" bestFit="1" customWidth="1"/>
    <col min="15113" max="15113" width="15.140625" style="108" bestFit="1" customWidth="1"/>
    <col min="15114" max="15361" width="9.140625" style="108"/>
    <col min="15362" max="15362" width="13.28515625" style="108" customWidth="1"/>
    <col min="15363" max="15363" width="37.85546875" style="108" customWidth="1"/>
    <col min="15364" max="15364" width="11" style="108" bestFit="1" customWidth="1"/>
    <col min="15365" max="15365" width="14.28515625" style="108" customWidth="1"/>
    <col min="15366" max="15366" width="23.42578125" style="108" customWidth="1"/>
    <col min="15367" max="15368" width="12" style="108" bestFit="1" customWidth="1"/>
    <col min="15369" max="15369" width="15.140625" style="108" bestFit="1" customWidth="1"/>
    <col min="15370" max="15617" width="9.140625" style="108"/>
    <col min="15618" max="15618" width="13.28515625" style="108" customWidth="1"/>
    <col min="15619" max="15619" width="37.85546875" style="108" customWidth="1"/>
    <col min="15620" max="15620" width="11" style="108" bestFit="1" customWidth="1"/>
    <col min="15621" max="15621" width="14.28515625" style="108" customWidth="1"/>
    <col min="15622" max="15622" width="23.42578125" style="108" customWidth="1"/>
    <col min="15623" max="15624" width="12" style="108" bestFit="1" customWidth="1"/>
    <col min="15625" max="15625" width="15.140625" style="108" bestFit="1" customWidth="1"/>
    <col min="15626" max="15873" width="9.140625" style="108"/>
    <col min="15874" max="15874" width="13.28515625" style="108" customWidth="1"/>
    <col min="15875" max="15875" width="37.85546875" style="108" customWidth="1"/>
    <col min="15876" max="15876" width="11" style="108" bestFit="1" customWidth="1"/>
    <col min="15877" max="15877" width="14.28515625" style="108" customWidth="1"/>
    <col min="15878" max="15878" width="23.42578125" style="108" customWidth="1"/>
    <col min="15879" max="15880" width="12" style="108" bestFit="1" customWidth="1"/>
    <col min="15881" max="15881" width="15.140625" style="108" bestFit="1" customWidth="1"/>
    <col min="15882" max="16129" width="9.140625" style="108"/>
    <col min="16130" max="16130" width="13.28515625" style="108" customWidth="1"/>
    <col min="16131" max="16131" width="37.85546875" style="108" customWidth="1"/>
    <col min="16132" max="16132" width="11" style="108" bestFit="1" customWidth="1"/>
    <col min="16133" max="16133" width="14.28515625" style="108" customWidth="1"/>
    <col min="16134" max="16134" width="23.42578125" style="108" customWidth="1"/>
    <col min="16135" max="16136" width="12" style="108" bestFit="1" customWidth="1"/>
    <col min="16137" max="16137" width="15.140625" style="108" bestFit="1" customWidth="1"/>
    <col min="16138" max="16384" width="9.140625" style="108"/>
  </cols>
  <sheetData>
    <row r="1" spans="2:9" ht="13.5" thickBot="1" x14ac:dyDescent="0.25"/>
    <row r="2" spans="2:9" x14ac:dyDescent="0.2">
      <c r="B2" s="109"/>
      <c r="C2" s="110"/>
      <c r="D2" s="110"/>
      <c r="E2" s="111"/>
      <c r="F2" s="110"/>
      <c r="G2" s="110"/>
      <c r="H2" s="110"/>
      <c r="I2" s="112"/>
    </row>
    <row r="3" spans="2:9" x14ac:dyDescent="0.2">
      <c r="B3" s="113"/>
      <c r="C3" s="114"/>
      <c r="D3" s="114"/>
      <c r="E3" s="114"/>
      <c r="F3" s="114"/>
      <c r="G3" s="114"/>
      <c r="H3" s="114"/>
      <c r="I3" s="115"/>
    </row>
    <row r="4" spans="2:9" x14ac:dyDescent="0.2">
      <c r="B4" s="113"/>
      <c r="C4" s="114"/>
      <c r="D4" s="114"/>
      <c r="E4" s="114"/>
      <c r="F4" s="114"/>
      <c r="G4" s="114"/>
      <c r="H4" s="114"/>
      <c r="I4" s="115"/>
    </row>
    <row r="5" spans="2:9" x14ac:dyDescent="0.2">
      <c r="B5" s="113"/>
      <c r="C5" s="114"/>
      <c r="D5" s="114"/>
      <c r="E5" s="114"/>
      <c r="F5" s="114"/>
      <c r="G5" s="114"/>
      <c r="H5" s="114"/>
      <c r="I5" s="115"/>
    </row>
    <row r="6" spans="2:9" x14ac:dyDescent="0.2">
      <c r="B6" s="113"/>
      <c r="C6" s="114"/>
      <c r="D6" s="114"/>
      <c r="E6" s="114"/>
      <c r="F6" s="114"/>
      <c r="G6" s="114"/>
      <c r="H6" s="114"/>
      <c r="I6" s="115"/>
    </row>
    <row r="7" spans="2:9" x14ac:dyDescent="0.2">
      <c r="B7" s="113"/>
      <c r="C7" s="114"/>
      <c r="D7" s="114"/>
      <c r="E7" s="114"/>
      <c r="F7" s="114"/>
      <c r="G7" s="114"/>
      <c r="H7" s="114"/>
      <c r="I7" s="115"/>
    </row>
    <row r="8" spans="2:9" ht="15" x14ac:dyDescent="0.25">
      <c r="B8" s="113"/>
      <c r="C8" s="116"/>
      <c r="D8" s="117" t="e">
        <f>IF('[1]Check-list'!#REF!&lt;&gt;"",'[1]Check-list'!#REF!," ")</f>
        <v>#REF!</v>
      </c>
      <c r="E8" s="117"/>
      <c r="F8" s="117"/>
      <c r="G8" s="117"/>
      <c r="H8" s="117"/>
      <c r="I8" s="118"/>
    </row>
    <row r="9" spans="2:9" ht="15" x14ac:dyDescent="0.25">
      <c r="B9" s="113"/>
      <c r="C9" s="116"/>
      <c r="D9" s="117"/>
      <c r="E9" s="117"/>
      <c r="F9" s="117"/>
      <c r="G9" s="117"/>
      <c r="H9" s="117"/>
      <c r="I9" s="118"/>
    </row>
    <row r="10" spans="2:9" ht="15" x14ac:dyDescent="0.25">
      <c r="B10" s="113"/>
      <c r="C10" s="116"/>
      <c r="D10" s="117"/>
      <c r="E10" s="117"/>
      <c r="F10" s="117"/>
      <c r="G10" s="117"/>
      <c r="H10" s="117"/>
      <c r="I10" s="118"/>
    </row>
    <row r="11" spans="2:9" ht="15.75" x14ac:dyDescent="0.25">
      <c r="B11" s="119" t="s">
        <v>139</v>
      </c>
      <c r="C11" s="120"/>
      <c r="D11" s="120"/>
      <c r="E11" s="120"/>
      <c r="F11" s="120"/>
      <c r="G11" s="120"/>
      <c r="H11" s="120"/>
      <c r="I11" s="121"/>
    </row>
    <row r="12" spans="2:9" x14ac:dyDescent="0.2">
      <c r="B12" s="113"/>
      <c r="C12" s="122"/>
      <c r="D12" s="122"/>
      <c r="E12" s="123"/>
      <c r="F12" s="122"/>
      <c r="G12" s="122"/>
      <c r="H12" s="122"/>
      <c r="I12" s="115"/>
    </row>
    <row r="13" spans="2:9" ht="15.75" x14ac:dyDescent="0.2">
      <c r="B13" s="124"/>
      <c r="C13" s="125"/>
      <c r="D13" s="125"/>
      <c r="E13" s="125"/>
      <c r="F13" s="125"/>
      <c r="G13" s="125"/>
      <c r="H13" s="125"/>
      <c r="I13" s="126"/>
    </row>
    <row r="14" spans="2:9" ht="15.75" thickBot="1" x14ac:dyDescent="0.3">
      <c r="B14" s="113"/>
      <c r="C14" s="116"/>
      <c r="D14" s="117"/>
      <c r="E14" s="117"/>
      <c r="F14" s="117"/>
      <c r="G14" s="117"/>
      <c r="H14" s="117"/>
      <c r="I14" s="118"/>
    </row>
    <row r="15" spans="2:9" ht="51.75" customHeight="1" thickBot="1" x14ac:dyDescent="0.25">
      <c r="B15" s="127" t="s">
        <v>2</v>
      </c>
      <c r="C15" s="128"/>
      <c r="D15" s="128"/>
      <c r="E15" s="128"/>
      <c r="F15" s="128"/>
      <c r="G15" s="128"/>
      <c r="H15" s="128"/>
      <c r="I15" s="129"/>
    </row>
    <row r="16" spans="2:9" ht="30" customHeight="1" thickBot="1" x14ac:dyDescent="0.25">
      <c r="B16" s="130" t="s">
        <v>140</v>
      </c>
      <c r="C16" s="131"/>
      <c r="D16" s="131"/>
      <c r="E16" s="131"/>
      <c r="F16" s="131"/>
      <c r="G16" s="131"/>
      <c r="H16" s="131"/>
      <c r="I16" s="132"/>
    </row>
    <row r="17" spans="2:9" ht="13.5" thickBot="1" x14ac:dyDescent="0.25">
      <c r="B17" s="133" t="s">
        <v>141</v>
      </c>
      <c r="C17" s="133" t="s">
        <v>142</v>
      </c>
      <c r="D17" s="133" t="s">
        <v>143</v>
      </c>
      <c r="E17" s="134" t="s">
        <v>144</v>
      </c>
      <c r="F17" s="134" t="s">
        <v>145</v>
      </c>
      <c r="G17" s="133" t="s">
        <v>146</v>
      </c>
      <c r="H17" s="133"/>
      <c r="I17" s="133"/>
    </row>
    <row r="18" spans="2:9" ht="13.5" thickBot="1" x14ac:dyDescent="0.25">
      <c r="B18" s="133"/>
      <c r="C18" s="133"/>
      <c r="D18" s="133"/>
      <c r="E18" s="135"/>
      <c r="F18" s="135"/>
      <c r="G18" s="136" t="s">
        <v>147</v>
      </c>
      <c r="H18" s="136" t="s">
        <v>148</v>
      </c>
      <c r="I18" s="136" t="s">
        <v>149</v>
      </c>
    </row>
    <row r="19" spans="2:9" ht="13.5" thickBot="1" x14ac:dyDescent="0.25">
      <c r="B19" s="137">
        <v>1</v>
      </c>
      <c r="C19" s="138" t="s">
        <v>150</v>
      </c>
      <c r="D19" s="139">
        <v>0</v>
      </c>
      <c r="E19" s="137"/>
      <c r="F19" s="137" t="str">
        <f>IF(AND(D19&gt;=G19,D19&lt;=I19),"OK","DIFERE")</f>
        <v>DIFERE</v>
      </c>
      <c r="G19" s="140">
        <v>3.7999999999999999E-2</v>
      </c>
      <c r="H19" s="140">
        <v>4.0099999999999997E-2</v>
      </c>
      <c r="I19" s="140">
        <v>4.6699999999999998E-2</v>
      </c>
    </row>
    <row r="20" spans="2:9" ht="13.5" thickBot="1" x14ac:dyDescent="0.25">
      <c r="B20" s="137">
        <v>2</v>
      </c>
      <c r="C20" s="138" t="s">
        <v>151</v>
      </c>
      <c r="D20" s="141">
        <v>0</v>
      </c>
      <c r="E20" s="137"/>
      <c r="F20" s="137" t="str">
        <f>IF(AND(D20&gt;=G20,D20&lt;=I20),"OK","DIFERE")</f>
        <v>DIFERE</v>
      </c>
      <c r="G20" s="140">
        <v>3.2000000000000002E-3</v>
      </c>
      <c r="H20" s="140">
        <v>4.0000000000000001E-3</v>
      </c>
      <c r="I20" s="140">
        <v>7.4000000000000003E-3</v>
      </c>
    </row>
    <row r="21" spans="2:9" ht="13.5" thickBot="1" x14ac:dyDescent="0.25">
      <c r="B21" s="137">
        <v>3</v>
      </c>
      <c r="C21" s="138" t="s">
        <v>152</v>
      </c>
      <c r="D21" s="141">
        <v>0</v>
      </c>
      <c r="E21" s="137"/>
      <c r="F21" s="137" t="str">
        <f>IF(AND(D21&gt;=G21,D21&lt;=I21),"OK","DIFERE")</f>
        <v>DIFERE</v>
      </c>
      <c r="G21" s="140">
        <v>5.0000000000000001E-3</v>
      </c>
      <c r="H21" s="140">
        <v>5.5999999999999999E-3</v>
      </c>
      <c r="I21" s="140">
        <v>9.7000000000000003E-3</v>
      </c>
    </row>
    <row r="22" spans="2:9" ht="13.5" thickBot="1" x14ac:dyDescent="0.25">
      <c r="B22" s="137">
        <v>4</v>
      </c>
      <c r="C22" s="138" t="s">
        <v>153</v>
      </c>
      <c r="D22" s="141">
        <v>0</v>
      </c>
      <c r="E22" s="137"/>
      <c r="F22" s="137" t="str">
        <f>IF(AND(D22&gt;=G22,D22&lt;=I22),"OK","DIFERE")</f>
        <v>DIFERE</v>
      </c>
      <c r="G22" s="140">
        <v>1.0200000000000001E-2</v>
      </c>
      <c r="H22" s="140">
        <v>1.11E-2</v>
      </c>
      <c r="I22" s="140">
        <v>1.21E-2</v>
      </c>
    </row>
    <row r="23" spans="2:9" ht="13.5" thickBot="1" x14ac:dyDescent="0.25">
      <c r="B23" s="137">
        <v>5</v>
      </c>
      <c r="C23" s="138" t="s">
        <v>154</v>
      </c>
      <c r="D23" s="141">
        <v>0</v>
      </c>
      <c r="E23" s="137"/>
      <c r="F23" s="137" t="str">
        <f>IF(AND(D23&gt;=G23,D23&lt;=I23),"OK","DIFERE")</f>
        <v>DIFERE</v>
      </c>
      <c r="G23" s="140">
        <v>6.6400000000000001E-2</v>
      </c>
      <c r="H23" s="140">
        <v>7.2999999999999995E-2</v>
      </c>
      <c r="I23" s="140">
        <v>8.6900000000000005E-2</v>
      </c>
    </row>
    <row r="24" spans="2:9" ht="13.5" thickBot="1" x14ac:dyDescent="0.25">
      <c r="B24" s="137">
        <v>6</v>
      </c>
      <c r="C24" s="142" t="s">
        <v>155</v>
      </c>
      <c r="D24" s="143">
        <v>0</v>
      </c>
      <c r="E24" s="144"/>
      <c r="F24" s="122"/>
      <c r="G24" s="145"/>
      <c r="H24" s="145"/>
      <c r="I24" s="146"/>
    </row>
    <row r="25" spans="2:9" ht="13.5" thickBot="1" x14ac:dyDescent="0.25">
      <c r="B25" s="147" t="s">
        <v>71</v>
      </c>
      <c r="C25" s="148" t="s">
        <v>156</v>
      </c>
      <c r="D25" s="141">
        <v>0</v>
      </c>
      <c r="E25" s="144"/>
      <c r="F25" s="122"/>
      <c r="G25" s="122"/>
      <c r="H25" s="122"/>
      <c r="I25" s="115"/>
    </row>
    <row r="26" spans="2:9" ht="13.5" thickBot="1" x14ac:dyDescent="0.25">
      <c r="B26" s="147" t="s">
        <v>88</v>
      </c>
      <c r="C26" s="148" t="s">
        <v>157</v>
      </c>
      <c r="D26" s="141">
        <v>0</v>
      </c>
      <c r="E26" s="144"/>
      <c r="F26" s="122"/>
      <c r="G26" s="122"/>
      <c r="H26" s="122"/>
      <c r="I26" s="115"/>
    </row>
    <row r="27" spans="2:9" ht="13.5" thickBot="1" x14ac:dyDescent="0.25">
      <c r="B27" s="147" t="s">
        <v>158</v>
      </c>
      <c r="C27" s="148" t="s">
        <v>159</v>
      </c>
      <c r="D27" s="141">
        <v>0</v>
      </c>
      <c r="E27" s="144"/>
      <c r="F27" s="122"/>
      <c r="G27" s="122"/>
      <c r="H27" s="122"/>
      <c r="I27" s="115"/>
    </row>
    <row r="28" spans="2:9" ht="13.5" thickBot="1" x14ac:dyDescent="0.25">
      <c r="B28" s="147" t="s">
        <v>160</v>
      </c>
      <c r="C28" s="148" t="s">
        <v>161</v>
      </c>
      <c r="D28" s="141">
        <v>0</v>
      </c>
      <c r="E28" s="144"/>
      <c r="F28" s="122"/>
      <c r="G28" s="122"/>
      <c r="H28" s="122"/>
      <c r="I28" s="115"/>
    </row>
    <row r="29" spans="2:9" ht="13.5" thickBot="1" x14ac:dyDescent="0.25">
      <c r="B29" s="149" t="s">
        <v>162</v>
      </c>
      <c r="C29" s="149"/>
      <c r="D29" s="137"/>
      <c r="E29" s="137"/>
      <c r="F29" s="150" t="s">
        <v>163</v>
      </c>
      <c r="G29" s="151"/>
      <c r="H29" s="151"/>
      <c r="I29" s="152"/>
    </row>
    <row r="30" spans="2:9" ht="13.5" thickBot="1" x14ac:dyDescent="0.25">
      <c r="B30" s="149" t="s">
        <v>164</v>
      </c>
      <c r="C30" s="149"/>
      <c r="D30" s="137"/>
      <c r="E30" s="137"/>
      <c r="F30" s="153" t="s">
        <v>165</v>
      </c>
      <c r="G30" s="140">
        <v>0.19600000000000001</v>
      </c>
      <c r="H30" s="140">
        <v>0.2097</v>
      </c>
      <c r="I30" s="140">
        <v>0.24229999999999999</v>
      </c>
    </row>
    <row r="31" spans="2:9" ht="13.5" thickBot="1" x14ac:dyDescent="0.25">
      <c r="B31" s="154" t="s">
        <v>166</v>
      </c>
      <c r="C31" s="154"/>
      <c r="D31" s="155">
        <f>(((1+$D19+$D20+$D21)*(1+$D22)*(1+$D23)/(1-$D24)))-1</f>
        <v>0</v>
      </c>
      <c r="E31" s="137" t="str">
        <f>IF(AND($D31&gt;=$G31,$D31&lt;=$I31),"OK","DIFERE")</f>
        <v>DIFERE</v>
      </c>
      <c r="F31" s="153" t="s">
        <v>167</v>
      </c>
      <c r="G31" s="140">
        <f>((G30+1)*(1-E34))/((1-E34)-D28)-1</f>
        <v>0.19599999999999995</v>
      </c>
      <c r="H31" s="140">
        <f>((H30+1)*(1-E34))/((1-E34)-D28)-1</f>
        <v>0.2097</v>
      </c>
      <c r="I31" s="140">
        <f>((I30+1)*(1-E34))/((1-E34)-D28)-1</f>
        <v>0.24229999999999996</v>
      </c>
    </row>
    <row r="32" spans="2:9" ht="13.5" thickBot="1" x14ac:dyDescent="0.25">
      <c r="B32" s="113"/>
      <c r="C32" s="122"/>
      <c r="D32" s="122"/>
      <c r="E32" s="123"/>
      <c r="F32" s="122"/>
      <c r="G32" s="122"/>
      <c r="H32" s="122"/>
      <c r="I32" s="115"/>
    </row>
    <row r="33" spans="2:9" x14ac:dyDescent="0.2">
      <c r="B33" s="113"/>
      <c r="C33" s="122"/>
      <c r="D33" s="122"/>
      <c r="E33" s="123"/>
      <c r="F33" s="109" t="s">
        <v>168</v>
      </c>
      <c r="G33" s="110"/>
      <c r="H33" s="110"/>
      <c r="I33" s="112"/>
    </row>
    <row r="34" spans="2:9" x14ac:dyDescent="0.2">
      <c r="B34" s="113"/>
      <c r="C34" s="122"/>
      <c r="D34" s="122"/>
      <c r="E34" s="123"/>
      <c r="F34" s="113"/>
      <c r="G34" s="122"/>
      <c r="H34" s="122"/>
      <c r="I34" s="115"/>
    </row>
    <row r="35" spans="2:9" x14ac:dyDescent="0.2">
      <c r="B35" s="113"/>
      <c r="C35" s="122"/>
      <c r="D35" s="122"/>
      <c r="E35" s="123"/>
      <c r="F35" s="113"/>
      <c r="G35" s="122"/>
      <c r="H35" s="122"/>
      <c r="I35" s="115"/>
    </row>
    <row r="36" spans="2:9" x14ac:dyDescent="0.2">
      <c r="B36" s="113"/>
      <c r="C36" s="122"/>
      <c r="D36" s="122"/>
      <c r="E36" s="123"/>
      <c r="F36" s="113"/>
      <c r="G36" s="122"/>
      <c r="H36" s="122"/>
      <c r="I36" s="115"/>
    </row>
    <row r="37" spans="2:9" x14ac:dyDescent="0.2">
      <c r="B37" s="113" t="s">
        <v>169</v>
      </c>
      <c r="C37" s="122"/>
      <c r="D37" s="122"/>
      <c r="E37" s="123"/>
      <c r="F37" s="113"/>
      <c r="G37" s="122"/>
      <c r="H37" s="122"/>
      <c r="I37" s="115"/>
    </row>
    <row r="38" spans="2:9" x14ac:dyDescent="0.2">
      <c r="B38" s="113" t="s">
        <v>170</v>
      </c>
      <c r="C38" s="122"/>
      <c r="D38" s="122"/>
      <c r="E38" s="123"/>
      <c r="F38" s="113"/>
      <c r="G38" s="122"/>
      <c r="H38" s="122"/>
      <c r="I38" s="115"/>
    </row>
    <row r="39" spans="2:9" x14ac:dyDescent="0.2">
      <c r="B39" s="113" t="s">
        <v>171</v>
      </c>
      <c r="C39" s="122"/>
      <c r="D39" s="122"/>
      <c r="E39" s="123"/>
      <c r="F39" s="113"/>
      <c r="G39" s="122"/>
      <c r="H39" s="122"/>
      <c r="I39" s="115"/>
    </row>
    <row r="40" spans="2:9" ht="13.5" thickBot="1" x14ac:dyDescent="0.25">
      <c r="B40" s="113" t="s">
        <v>172</v>
      </c>
      <c r="C40" s="122"/>
      <c r="D40" s="122"/>
      <c r="E40" s="123"/>
      <c r="F40" s="156"/>
      <c r="G40" s="157"/>
      <c r="H40" s="157"/>
      <c r="I40" s="158"/>
    </row>
    <row r="41" spans="2:9" x14ac:dyDescent="0.2">
      <c r="B41" s="113" t="s">
        <v>173</v>
      </c>
      <c r="C41" s="122"/>
      <c r="D41" s="122"/>
      <c r="E41" s="123"/>
      <c r="F41" s="122"/>
      <c r="G41" s="122"/>
      <c r="H41" s="122"/>
      <c r="I41" s="115"/>
    </row>
    <row r="42" spans="2:9" x14ac:dyDescent="0.2">
      <c r="B42" s="113" t="s">
        <v>174</v>
      </c>
      <c r="C42" s="122"/>
      <c r="D42" s="122"/>
      <c r="E42" s="123"/>
      <c r="F42" s="122"/>
      <c r="G42" s="122"/>
      <c r="H42" s="122"/>
      <c r="I42" s="115"/>
    </row>
    <row r="43" spans="2:9" x14ac:dyDescent="0.2">
      <c r="B43" s="113" t="s">
        <v>175</v>
      </c>
      <c r="C43" s="122"/>
      <c r="D43" s="122"/>
      <c r="E43" s="123"/>
      <c r="F43" s="122"/>
      <c r="G43" s="122"/>
      <c r="H43" s="122"/>
      <c r="I43" s="115"/>
    </row>
    <row r="44" spans="2:9" x14ac:dyDescent="0.2">
      <c r="B44" s="113" t="s">
        <v>176</v>
      </c>
      <c r="C44" s="122"/>
      <c r="D44" s="122"/>
      <c r="E44" s="123"/>
      <c r="F44" s="159"/>
      <c r="G44" s="159"/>
      <c r="H44" s="159"/>
      <c r="I44" s="115"/>
    </row>
    <row r="45" spans="2:9" x14ac:dyDescent="0.2">
      <c r="B45" s="113"/>
      <c r="C45" s="122"/>
      <c r="D45" s="122"/>
      <c r="E45" s="123"/>
      <c r="F45" s="160"/>
      <c r="G45" s="160"/>
      <c r="H45" s="160"/>
      <c r="I45" s="115"/>
    </row>
    <row r="46" spans="2:9" x14ac:dyDescent="0.2">
      <c r="B46" s="113"/>
      <c r="C46" s="161" t="s">
        <v>177</v>
      </c>
      <c r="D46" s="161"/>
      <c r="E46" s="123"/>
      <c r="F46" s="159"/>
      <c r="G46" s="159"/>
      <c r="H46" s="159"/>
      <c r="I46" s="115"/>
    </row>
    <row r="47" spans="2:9" x14ac:dyDescent="0.2">
      <c r="B47" s="113"/>
      <c r="C47" s="161"/>
      <c r="D47" s="161"/>
      <c r="E47" s="123"/>
      <c r="F47" s="159"/>
      <c r="G47" s="159"/>
      <c r="H47" s="159"/>
      <c r="I47" s="115"/>
    </row>
    <row r="48" spans="2:9" x14ac:dyDescent="0.2">
      <c r="B48" s="113" t="s">
        <v>178</v>
      </c>
      <c r="C48" s="161"/>
      <c r="D48" s="161"/>
      <c r="E48" s="123"/>
      <c r="F48" s="159"/>
      <c r="G48" s="159"/>
      <c r="H48" s="159"/>
      <c r="I48" s="115"/>
    </row>
    <row r="49" spans="1:9" ht="13.5" thickBot="1" x14ac:dyDescent="0.25">
      <c r="B49" s="156"/>
      <c r="C49" s="157"/>
      <c r="D49" s="157"/>
      <c r="E49" s="162"/>
      <c r="F49" s="157"/>
      <c r="G49" s="157"/>
      <c r="H49" s="157"/>
      <c r="I49" s="158"/>
    </row>
    <row r="51" spans="1:9" x14ac:dyDescent="0.2">
      <c r="A51" s="163"/>
      <c r="B51" s="164"/>
      <c r="C51" s="164"/>
      <c r="D51" s="164"/>
      <c r="E51" s="164"/>
      <c r="F51" s="164"/>
      <c r="G51" s="164"/>
      <c r="H51" s="164"/>
      <c r="I51" s="164"/>
    </row>
    <row r="52" spans="1:9" ht="14.25" customHeight="1" x14ac:dyDescent="0.2">
      <c r="A52" s="163"/>
      <c r="B52" s="164"/>
      <c r="C52" s="164"/>
      <c r="D52" s="164"/>
      <c r="E52" s="164"/>
      <c r="F52" s="164"/>
      <c r="G52" s="164"/>
      <c r="H52" s="164"/>
      <c r="I52" s="164"/>
    </row>
    <row r="53" spans="1:9" ht="14.25" customHeight="1" x14ac:dyDescent="0.2">
      <c r="A53" s="163"/>
      <c r="B53" s="164"/>
      <c r="C53" s="164"/>
      <c r="D53" s="164"/>
      <c r="E53" s="164"/>
      <c r="F53" s="164"/>
      <c r="G53" s="164"/>
      <c r="H53" s="164"/>
      <c r="I53" s="164"/>
    </row>
    <row r="54" spans="1:9" ht="14.25" customHeight="1" x14ac:dyDescent="0.2">
      <c r="A54" s="163"/>
      <c r="B54" s="164"/>
      <c r="C54" s="164"/>
      <c r="D54" s="164"/>
      <c r="E54" s="164"/>
      <c r="F54" s="164"/>
      <c r="G54" s="164"/>
      <c r="H54" s="164"/>
      <c r="I54" s="164"/>
    </row>
  </sheetData>
  <mergeCells count="18">
    <mergeCell ref="B51:I52"/>
    <mergeCell ref="B53:I54"/>
    <mergeCell ref="G17:I17"/>
    <mergeCell ref="B29:C29"/>
    <mergeCell ref="F29:I29"/>
    <mergeCell ref="B30:C30"/>
    <mergeCell ref="B31:C31"/>
    <mergeCell ref="F45:H45"/>
    <mergeCell ref="C3:H7"/>
    <mergeCell ref="B11:I11"/>
    <mergeCell ref="B13:I13"/>
    <mergeCell ref="B15:I15"/>
    <mergeCell ref="B16:I16"/>
    <mergeCell ref="B17:B18"/>
    <mergeCell ref="C17:C18"/>
    <mergeCell ref="D17:D18"/>
    <mergeCell ref="E17:E18"/>
    <mergeCell ref="F17:F18"/>
  </mergeCells>
  <pageMargins left="0.25" right="0.25" top="0.75" bottom="0.75" header="0.3" footer="0.3"/>
  <pageSetup scale="7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Modelo de Proposta</vt:lpstr>
      <vt:lpstr>BDI - modelo de prop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Matheus Luis Arnoni Mendes</dc:creator>
  <cp:lastModifiedBy>Matheus Luis Arnoni Mendes</cp:lastModifiedBy>
  <dcterms:created xsi:type="dcterms:W3CDTF">2025-10-13T14:37:08Z</dcterms:created>
  <dcterms:modified xsi:type="dcterms:W3CDTF">2025-10-13T14:54:51Z</dcterms:modified>
</cp:coreProperties>
</file>