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UBLICO-DIRAMB\03 GMA\GESTAO ESTRUTURAL\Empresas contratadas\05 - TR\TR Vetores\2025\"/>
    </mc:Choice>
  </mc:AlternateContent>
  <xr:revisionPtr revIDLastSave="0" documentId="13_ncr:1_{29129778-AE18-45E5-8369-7A3E17BEE9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quipe" sheetId="1" r:id="rId1"/>
    <sheet name="Recursos" sheetId="3" r:id="rId2"/>
    <sheet name="BDI" sheetId="4" r:id="rId3"/>
    <sheet name="Planilha Composição Final" sheetId="5" r:id="rId4"/>
  </sheets>
  <definedNames>
    <definedName name="_xlnm.Print_Area" localSheetId="0">Equipe!$A$1:$E$7</definedName>
    <definedName name="_xlnm.Print_Area" localSheetId="1">Recursos!$A$1:$G$56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" i="3" l="1"/>
  <c r="F13" i="3"/>
  <c r="F42" i="3"/>
  <c r="F40" i="3"/>
  <c r="F41" i="3"/>
  <c r="F47" i="3"/>
  <c r="F29" i="3"/>
  <c r="C7" i="4"/>
  <c r="D11" i="4" s="1"/>
  <c r="F23" i="3" l="1"/>
  <c r="D4" i="1"/>
  <c r="D6" i="1" s="1"/>
  <c r="C13" i="5" s="1"/>
  <c r="F48" i="3"/>
  <c r="F46" i="3"/>
  <c r="F17" i="3"/>
  <c r="F25" i="3"/>
  <c r="F24" i="3"/>
  <c r="F22" i="3"/>
  <c r="F10" i="3"/>
  <c r="F8" i="3"/>
  <c r="F7" i="3"/>
  <c r="F5" i="3"/>
  <c r="F21" i="3"/>
  <c r="F18" i="3"/>
  <c r="F16" i="3"/>
  <c r="F51" i="3"/>
  <c r="F52" i="3" s="1"/>
  <c r="C20" i="5" s="1"/>
  <c r="F45" i="3"/>
  <c r="F39" i="3"/>
  <c r="F43" i="3" s="1"/>
  <c r="F36" i="3"/>
  <c r="F30" i="3"/>
  <c r="F28" i="3"/>
  <c r="F12" i="3"/>
  <c r="F11" i="3"/>
  <c r="F49" i="3" l="1"/>
  <c r="C18" i="5"/>
  <c r="C19" i="5"/>
  <c r="F6" i="3" l="1"/>
  <c r="F14" i="3" s="1"/>
  <c r="C14" i="5" l="1"/>
  <c r="F35" i="3"/>
  <c r="F34" i="3"/>
  <c r="F31" i="3"/>
  <c r="C23" i="5"/>
  <c r="F32" i="3" l="1"/>
  <c r="C16" i="5" s="1"/>
  <c r="F37" i="3"/>
  <c r="C17" i="5" s="1"/>
  <c r="D20" i="3"/>
  <c r="F20" i="3" s="1"/>
  <c r="D19" i="3"/>
  <c r="F19" i="3" s="1"/>
  <c r="F26" i="3" l="1"/>
  <c r="F54" i="3" s="1"/>
  <c r="C15" i="5" l="1"/>
  <c r="C22" i="5" s="1"/>
  <c r="C25" i="5" s="1"/>
</calcChain>
</file>

<file path=xl/sharedStrings.xml><?xml version="1.0" encoding="utf-8"?>
<sst xmlns="http://schemas.openxmlformats.org/spreadsheetml/2006/main" count="222" uniqueCount="156">
  <si>
    <t>ITEM</t>
  </si>
  <si>
    <t>RECURSOS</t>
  </si>
  <si>
    <t>UNIDADE</t>
  </si>
  <si>
    <t>1.1</t>
  </si>
  <si>
    <t>1.6</t>
  </si>
  <si>
    <t>1.2</t>
  </si>
  <si>
    <t>1.3</t>
  </si>
  <si>
    <t>1.4</t>
  </si>
  <si>
    <t>1.5</t>
  </si>
  <si>
    <t>2.1</t>
  </si>
  <si>
    <t>2.2</t>
  </si>
  <si>
    <t>2.3</t>
  </si>
  <si>
    <t>Produtos de desinfecção contra piolho</t>
  </si>
  <si>
    <t>2.5</t>
  </si>
  <si>
    <t>Tela</t>
  </si>
  <si>
    <t>2.6</t>
  </si>
  <si>
    <t>Espículas/arames</t>
  </si>
  <si>
    <t>3.1</t>
  </si>
  <si>
    <t>3.2</t>
  </si>
  <si>
    <t>3.3</t>
  </si>
  <si>
    <t>4.1</t>
  </si>
  <si>
    <t>4.2</t>
  </si>
  <si>
    <t>4.3</t>
  </si>
  <si>
    <t>5.1</t>
  </si>
  <si>
    <t>5.2</t>
  </si>
  <si>
    <t>6.1</t>
  </si>
  <si>
    <t>CARCAÇAS</t>
  </si>
  <si>
    <t>BDI - Benefícios e Despesas Indiretas</t>
  </si>
  <si>
    <t>Administração Central</t>
  </si>
  <si>
    <t>Lucro Bruto</t>
  </si>
  <si>
    <t>PIS</t>
  </si>
  <si>
    <t>COFINS</t>
  </si>
  <si>
    <t>DISCRIMINAÇÃO</t>
  </si>
  <si>
    <t>Desratização</t>
  </si>
  <si>
    <t>Controle de Pombos</t>
  </si>
  <si>
    <t>Artrópodes nocivos</t>
  </si>
  <si>
    <t>2.4</t>
  </si>
  <si>
    <t>Animais domésticos, de criação ou produção</t>
  </si>
  <si>
    <t>Carcaças</t>
  </si>
  <si>
    <t xml:space="preserve">CUSTO TOTAL </t>
  </si>
  <si>
    <t>1.7</t>
  </si>
  <si>
    <t>EQUIPE DEDICADA</t>
  </si>
  <si>
    <t>CUSTO TOTAL</t>
  </si>
  <si>
    <t>CUSTO TOTAL (30 MESES)</t>
  </si>
  <si>
    <t>AC</t>
  </si>
  <si>
    <t>DF</t>
  </si>
  <si>
    <t>Despesa Financeira</t>
  </si>
  <si>
    <t>LB</t>
  </si>
  <si>
    <t>SG</t>
  </si>
  <si>
    <t>Seguro + Garantia</t>
  </si>
  <si>
    <t>R</t>
  </si>
  <si>
    <t>Risco</t>
  </si>
  <si>
    <t>T</t>
  </si>
  <si>
    <t>Tributos</t>
  </si>
  <si>
    <t>ISS</t>
  </si>
  <si>
    <t>Nota 1 - A Composição do BDI (Serviços, Materiais e Equipamentos) está de acordo com a Nota Técnica nº 4/2013 do Supremo Tribunal Federal - Secretaria de Controle Interno - Coordenadoria de Acompanhamento de Gestão - Seção de Análise de Licitações e Contratos</t>
  </si>
  <si>
    <t xml:space="preserve">      Nota 3 - </t>
  </si>
  <si>
    <t>QUANTIDADE</t>
  </si>
  <si>
    <t>CUSTO UNITÁRIO TOTAL</t>
  </si>
  <si>
    <t>CUSTO MENSAL*</t>
  </si>
  <si>
    <t>unitário</t>
  </si>
  <si>
    <t>ANIMAIS DOMÉSTICOS, DE CRIAÇÃO OU PRODUÇÃO - conforme TR</t>
  </si>
  <si>
    <t>ARTRÓPODES NOCIVOS - conforme TR</t>
  </si>
  <si>
    <t>CONTROLE DE POMBOS - conforme TR</t>
  </si>
  <si>
    <t>DESRATIZAÇÃO - conforme TR</t>
  </si>
  <si>
    <t>7.1</t>
  </si>
  <si>
    <t>SUBTOTAL</t>
  </si>
  <si>
    <t>CUSTO TOTAL
(30 meses)</t>
  </si>
  <si>
    <t>DADOS DA EMPRESA</t>
  </si>
  <si>
    <t>Razão Social da Empresa:</t>
  </si>
  <si>
    <t>CNPJ/CPF:</t>
  </si>
  <si>
    <t>Endereço:</t>
  </si>
  <si>
    <t>CEP:</t>
  </si>
  <si>
    <t>Estado:</t>
  </si>
  <si>
    <t>Cidade:</t>
  </si>
  <si>
    <t>Telefone:</t>
  </si>
  <si>
    <t>Email para contato:</t>
  </si>
  <si>
    <t>06 meses</t>
  </si>
  <si>
    <t>Assinatura do Representante da Empresa</t>
  </si>
  <si>
    <t>Data da Proposta:</t>
  </si>
  <si>
    <t>Validade da Proposta:</t>
  </si>
  <si>
    <t>* inclui valores de manutenção e/ou reposição para todo o contrato</t>
  </si>
  <si>
    <t>QTDD MENSAL</t>
  </si>
  <si>
    <t>QTDD X CUSTO UNITÁRIO</t>
  </si>
  <si>
    <t>QTDD X CUSTO UNITÁRIO X 30 MESES</t>
  </si>
  <si>
    <t>QTDD X CUSTO UNITÁRIO X 10 APLICAÇÕES</t>
  </si>
  <si>
    <t>CÁLCULO CUSTO TOTAL</t>
  </si>
  <si>
    <t>** inclui os valores dos materiais/equipamentos necessários até a destinação final e do profissional capacitado</t>
  </si>
  <si>
    <t>1.8</t>
  </si>
  <si>
    <t>Equipe</t>
  </si>
  <si>
    <t>unitário/ mês</t>
  </si>
  <si>
    <t>kg/ mês</t>
  </si>
  <si>
    <t>m²/ mês</t>
  </si>
  <si>
    <t>m/ mês</t>
  </si>
  <si>
    <t>2.7</t>
  </si>
  <si>
    <t>Escadas de pintor dupla fibra de 3 m e 10 degraus*</t>
  </si>
  <si>
    <t>Equipamento elevatório com 
alcance mínimo de 25 metros, incluindo eventual locação, mão de obra e demais despesas</t>
  </si>
  <si>
    <t>CONTROLE DE ABELHAS, VESPAS , MARIMBONDOS E OUTROS (MORCEGOS, LAGARTOS, ANIMAIS PEÇONHENTOS ETC.) - conforme TR</t>
  </si>
  <si>
    <t>L/ trimestre</t>
  </si>
  <si>
    <t>unitário/ trimestre</t>
  </si>
  <si>
    <t>dias/ mês</t>
  </si>
  <si>
    <t>Armazenamento, transporte e destinação de ninhos, ovos, raspagem de fezes de avifauna e de carcaças</t>
  </si>
  <si>
    <t>Controle de abelhas, vespas, marimbondos e outros (morcegos, animais peçonhentos, lagartos etc.)</t>
  </si>
  <si>
    <t>Fornecimento de enxada/pá antifaiscante para raspagem de fezes*</t>
  </si>
  <si>
    <t>Fornecimento de enxada/pá metálica para raspagem de fezes*</t>
  </si>
  <si>
    <t>QTDD X CUSTO UNITÁRIO X 2,5 ANOS</t>
  </si>
  <si>
    <t>2.8</t>
  </si>
  <si>
    <t>2.9</t>
  </si>
  <si>
    <t>unitario</t>
  </si>
  <si>
    <t>2.10</t>
  </si>
  <si>
    <t>Escadas com alcance mínimo de 2,5 metros, incluindo eventual locação*</t>
  </si>
  <si>
    <t>6.2</t>
  </si>
  <si>
    <t>EQUIPAMENTOS - conforme TR</t>
  </si>
  <si>
    <t>6.3</t>
  </si>
  <si>
    <t>unitário/ ano</t>
  </si>
  <si>
    <t xml:space="preserve">QTDD X CUSTO UNITÁRIO </t>
  </si>
  <si>
    <t>Lanterna LED de longo alcance portátil (inclui manutenção)*</t>
  </si>
  <si>
    <t>PLANILHA A - EQUIPE</t>
  </si>
  <si>
    <t>PLANILHA B - COMPOSIÇÃO DO BDI - SERVIÇOS, MATERIAIS E EQUIPAMENTOS</t>
  </si>
  <si>
    <t>PLANILHA C - RECURSOS E EQUIPAMENTOS</t>
  </si>
  <si>
    <t>PLANILHA COMPOSIÇÃO DE PREÇOS DA CONTRATAÇÃO DE EMPRES ESPECIALIZADA PARA O CONTROLE DE PROLIFERAÇÃO DE VETORES</t>
  </si>
  <si>
    <t xml:space="preserve">Equipamentos </t>
  </si>
  <si>
    <t>3.4</t>
  </si>
  <si>
    <t>5.3</t>
  </si>
  <si>
    <t>kg/ trimestre</t>
  </si>
  <si>
    <t>Reposição/substituição de porta-iscas sob demanda com a sinalização horizontal</t>
  </si>
  <si>
    <t>Adesivos de aplicação (trimestral), conforme TR</t>
  </si>
  <si>
    <t>Produto químico líquido para desinsetização (trimestral), conforme TR</t>
  </si>
  <si>
    <r>
      <t>Larvicida com componente ativo bti (</t>
    </r>
    <r>
      <rPr>
        <i/>
        <sz val="11"/>
        <color theme="1"/>
        <rFont val="Calibri"/>
        <family val="2"/>
        <scheme val="minor"/>
      </rPr>
      <t>Bacillus thuringiensis israelensis</t>
    </r>
    <r>
      <rPr>
        <sz val="11"/>
        <color theme="1"/>
        <rFont val="Calibri"/>
        <family val="2"/>
        <scheme val="minor"/>
      </rPr>
      <t>), conforme TR</t>
    </r>
  </si>
  <si>
    <t>Produto químico gel/pó seco para desinsetização (trimestral), conforme TR</t>
  </si>
  <si>
    <t>Iscas peletizadas, conforme TR</t>
  </si>
  <si>
    <t>Iscas parafinadas, conforme TR</t>
  </si>
  <si>
    <t>Pó de contato, conforme TR</t>
  </si>
  <si>
    <t>Reposição/substituição da sinalização vertical dos porta-iscas , conforme TR</t>
  </si>
  <si>
    <t>Reposição/substituição da sinalização horizontal dos porta-iscas, com execeção de resposição de porta-iscas, conforme TR</t>
  </si>
  <si>
    <t>Controle/retirada/destinação final de colméias de abelhas, vespas, marimbondos por profissional capacitado**, conforme TR</t>
  </si>
  <si>
    <t>Controle de morcegos e lagartos por profissional capacitado**, conforme TR</t>
  </si>
  <si>
    <t>Controle de animais peçonhentos e destinação final por profissional capacitado**, conforme TR</t>
  </si>
  <si>
    <t>Remoção e destinação final de animais domésticos de pequeno porte por profissional capacitado**, conforme TR</t>
  </si>
  <si>
    <t>Remoção e destinação final de animais domésticos de médio a grande porte por profissional capacitado**, conforme TR</t>
  </si>
  <si>
    <t>Veículo para transporte nas áreas (com GPS de rastreamento com acesso à Contratante, com custo de manutenção, combustível e condutor) , conforme TR</t>
  </si>
  <si>
    <t>Conjunto equipamento de proteção coletiva/isolamento (quatro cones e fitas de isolamento)</t>
  </si>
  <si>
    <t>6.4</t>
  </si>
  <si>
    <t>5.4</t>
  </si>
  <si>
    <t xml:space="preserve">Controlador de Vetores com carteira de habilitação tipo B, conforme TR.            </t>
  </si>
  <si>
    <t>Fornecimento inicial  e instalação de porta-iscas de material adequado incluindo a sinalização vertical e horizontal, conforme TR</t>
  </si>
  <si>
    <t>Fornecimento inicial  de sinalização  horizontal com os riscos atinentes, conforme TR</t>
  </si>
  <si>
    <t>Fornecimento inicial  de sinalização  vertical com os riscos atinentes, conforme TR</t>
  </si>
  <si>
    <t>L/ mês</t>
  </si>
  <si>
    <r>
      <t>Lavadora de alta pressão profissional ou semiprofissional robusta com ciclo de funcionamento</t>
    </r>
    <r>
      <rPr>
        <sz val="11"/>
        <color rgb="FF000000"/>
        <rFont val="Calibri"/>
        <family val="2"/>
        <scheme val="minor"/>
      </rPr>
      <t xml:space="preserve"> (inclui manutenção) com mangueira de longo alcance de 250 metros </t>
    </r>
    <r>
      <rPr>
        <sz val="11"/>
        <color theme="1"/>
        <rFont val="Calibri"/>
        <family val="2"/>
        <scheme val="minor"/>
      </rPr>
      <t>*, conforme TR</t>
    </r>
  </si>
  <si>
    <t>Acionamento de médico veterinária para remoção e primeiro atendimento de animais domésticos de pequeno,  porte</t>
  </si>
  <si>
    <t>Aporte de alimentação para animais domésticos de pequeno, porte - Pacote de ração de 20kg</t>
  </si>
  <si>
    <t>Equipamento (smartphone ou tablet) para preenchimento de RADS digital, conforme TR</t>
  </si>
  <si>
    <t>Câmera intrinsecamente segura (EX)* para acesso a áreas classificadas, conforme TR</t>
  </si>
  <si>
    <t xml:space="preserve">Nota 2 - De acordo com a Lei Municipal nº 262 de 2011 do Município de Paranguá,  atribui-se a alíquota específica de 5% para o ISS. </t>
  </si>
  <si>
    <t xml:space="preserve">* valor deve conter todos os encargos aplicáveis, EPIs , incluindo pagamento de periculosidade ou insalubridade se for o caso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</si>
</sst>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&quot;R$&quot;\ #,##0.00"/>
    <numFmt numFmtId="166" formatCode="_(&quot;R$&quot;* #,##0.00_);_(&quot;R$&quot;* \(#,##0.00\);_(&quot;R$&quot;* &quot;-&quot;??_);_(@_)"/>
    <numFmt numFmtId="167" formatCode="_(&quot;R$ &quot;* #,##0.00_);_(&quot;R$ &quot;* \(#,##0.00\);_(&quot;R$ 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166" fontId="9" fillId="0" borderId="0" applyFont="0" applyFill="0" applyBorder="0" applyAlignment="0" applyProtection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7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1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64" fontId="0" fillId="2" borderId="2" xfId="1" applyNumberFormat="1" applyFont="1" applyFill="1" applyBorder="1" applyProtection="1">
      <protection locked="0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44" fontId="0" fillId="2" borderId="2" xfId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4" fontId="0" fillId="2" borderId="2" xfId="1" applyFont="1" applyFill="1" applyBorder="1" applyAlignment="1" applyProtection="1">
      <alignment horizontal="center"/>
      <protection locked="0"/>
    </xf>
    <xf numFmtId="0" fontId="0" fillId="0" borderId="17" xfId="0" applyBorder="1" applyAlignment="1">
      <alignment horizontal="center" vertical="center"/>
    </xf>
    <xf numFmtId="44" fontId="0" fillId="2" borderId="17" xfId="1" applyFont="1" applyFill="1" applyBorder="1" applyAlignment="1" applyProtection="1">
      <alignment horizontal="center" vertical="center"/>
      <protection locked="0"/>
    </xf>
    <xf numFmtId="165" fontId="0" fillId="0" borderId="17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2" xfId="5" applyFont="1" applyBorder="1" applyAlignment="1">
      <alignment horizontal="center" vertical="center"/>
    </xf>
    <xf numFmtId="0" fontId="5" fillId="0" borderId="2" xfId="5" applyFont="1" applyBorder="1" applyAlignment="1">
      <alignment horizontal="center" vertical="center"/>
    </xf>
    <xf numFmtId="0" fontId="0" fillId="0" borderId="0" xfId="0" applyFont="1"/>
    <xf numFmtId="0" fontId="0" fillId="0" borderId="2" xfId="0" applyFont="1" applyFill="1" applyBorder="1" applyProtection="1">
      <protection locked="0"/>
    </xf>
    <xf numFmtId="44" fontId="6" fillId="0" borderId="16" xfId="1" applyFont="1" applyFill="1" applyBorder="1" applyAlignment="1" applyProtection="1">
      <alignment horizontal="right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 wrapText="1"/>
    </xf>
    <xf numFmtId="165" fontId="0" fillId="0" borderId="16" xfId="0" applyNumberFormat="1" applyBorder="1" applyAlignment="1">
      <alignment horizontal="center"/>
    </xf>
    <xf numFmtId="44" fontId="0" fillId="0" borderId="25" xfId="1" applyFont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12" fillId="5" borderId="27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protection locked="0"/>
    </xf>
    <xf numFmtId="0" fontId="2" fillId="2" borderId="2" xfId="3" applyFont="1" applyFill="1" applyBorder="1" applyAlignment="1" applyProtection="1">
      <protection locked="0"/>
    </xf>
    <xf numFmtId="165" fontId="0" fillId="0" borderId="16" xfId="0" applyNumberFormat="1" applyBorder="1" applyAlignment="1">
      <alignment horizontal="center" vertical="center" wrapText="1"/>
    </xf>
    <xf numFmtId="165" fontId="0" fillId="0" borderId="15" xfId="0" applyNumberForma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0" fillId="0" borderId="0" xfId="0" applyNumberFormat="1" applyAlignment="1">
      <alignment vertical="center"/>
    </xf>
    <xf numFmtId="165" fontId="2" fillId="3" borderId="22" xfId="0" applyNumberFormat="1" applyFont="1" applyFill="1" applyBorder="1" applyAlignment="1">
      <alignment horizontal="left"/>
    </xf>
    <xf numFmtId="165" fontId="2" fillId="3" borderId="16" xfId="0" applyNumberFormat="1" applyFont="1" applyFill="1" applyBorder="1" applyAlignment="1">
      <alignment horizontal="left"/>
    </xf>
    <xf numFmtId="44" fontId="0" fillId="0" borderId="15" xfId="1" applyFont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 wrapText="1"/>
    </xf>
    <xf numFmtId="44" fontId="0" fillId="0" borderId="30" xfId="1" applyFont="1" applyBorder="1" applyAlignment="1">
      <alignment horizontal="center" vertical="center"/>
    </xf>
    <xf numFmtId="44" fontId="6" fillId="0" borderId="0" xfId="1" applyFont="1" applyBorder="1" applyAlignment="1"/>
    <xf numFmtId="0" fontId="0" fillId="0" borderId="3" xfId="0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  <xf numFmtId="0" fontId="0" fillId="0" borderId="24" xfId="0" applyBorder="1"/>
    <xf numFmtId="0" fontId="0" fillId="0" borderId="3" xfId="0" applyBorder="1"/>
    <xf numFmtId="0" fontId="0" fillId="0" borderId="3" xfId="0" applyBorder="1" applyAlignment="1">
      <alignment horizontal="left"/>
    </xf>
    <xf numFmtId="0" fontId="0" fillId="0" borderId="29" xfId="0" applyBorder="1"/>
    <xf numFmtId="0" fontId="4" fillId="0" borderId="1" xfId="5" applyFont="1" applyFill="1" applyBorder="1" applyAlignment="1">
      <alignment horizontal="center" vertical="center"/>
    </xf>
    <xf numFmtId="10" fontId="4" fillId="0" borderId="3" xfId="5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65" fontId="0" fillId="0" borderId="30" xfId="0" applyNumberFormat="1" applyFill="1" applyBorder="1" applyAlignment="1">
      <alignment horizontal="center" vertical="center" wrapText="1"/>
    </xf>
    <xf numFmtId="165" fontId="0" fillId="0" borderId="17" xfId="0" applyNumberFormat="1" applyFill="1" applyBorder="1" applyAlignment="1">
      <alignment horizontal="center" vertical="center" wrapText="1"/>
    </xf>
    <xf numFmtId="165" fontId="0" fillId="0" borderId="2" xfId="0" applyNumberForma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2" fillId="5" borderId="4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64" fontId="0" fillId="0" borderId="2" xfId="0" applyNumberFormat="1" applyFont="1" applyBorder="1"/>
    <xf numFmtId="0" fontId="0" fillId="0" borderId="2" xfId="0" applyFont="1" applyBorder="1"/>
    <xf numFmtId="0" fontId="12" fillId="0" borderId="24" xfId="0" applyFont="1" applyFill="1" applyBorder="1" applyAlignment="1">
      <alignment vertical="center" wrapText="1"/>
    </xf>
    <xf numFmtId="0" fontId="0" fillId="0" borderId="24" xfId="0" applyFont="1" applyBorder="1"/>
    <xf numFmtId="164" fontId="0" fillId="0" borderId="5" xfId="0" applyNumberFormat="1" applyFont="1" applyBorder="1"/>
    <xf numFmtId="0" fontId="0" fillId="0" borderId="29" xfId="0" applyFont="1" applyBorder="1"/>
    <xf numFmtId="0" fontId="2" fillId="2" borderId="3" xfId="3" applyFont="1" applyFill="1" applyBorder="1" applyAlignment="1" applyProtection="1">
      <alignment horizontal="left"/>
      <protection locked="0"/>
    </xf>
    <xf numFmtId="0" fontId="5" fillId="0" borderId="0" xfId="3" applyFont="1" applyProtection="1">
      <protection locked="0"/>
    </xf>
    <xf numFmtId="0" fontId="5" fillId="0" borderId="0" xfId="3" applyFont="1" applyFill="1" applyProtection="1">
      <protection locked="0"/>
    </xf>
    <xf numFmtId="0" fontId="14" fillId="0" borderId="37" xfId="3" applyFont="1" applyBorder="1" applyAlignment="1" applyProtection="1">
      <alignment vertical="center"/>
      <protection locked="0"/>
    </xf>
    <xf numFmtId="0" fontId="14" fillId="0" borderId="38" xfId="3" applyFont="1" applyBorder="1" applyAlignment="1" applyProtection="1">
      <alignment vertical="center"/>
      <protection locked="0"/>
    </xf>
    <xf numFmtId="0" fontId="14" fillId="0" borderId="39" xfId="3" applyFont="1" applyBorder="1" applyAlignment="1" applyProtection="1">
      <alignment vertical="center"/>
      <protection locked="0"/>
    </xf>
    <xf numFmtId="0" fontId="8" fillId="0" borderId="23" xfId="3" applyBorder="1" applyAlignment="1" applyProtection="1">
      <alignment vertical="center"/>
      <protection locked="0"/>
    </xf>
    <xf numFmtId="0" fontId="8" fillId="0" borderId="0" xfId="3" applyBorder="1" applyAlignment="1" applyProtection="1">
      <alignment vertical="center"/>
      <protection locked="0"/>
    </xf>
    <xf numFmtId="0" fontId="8" fillId="0" borderId="24" xfId="3" applyBorder="1" applyAlignment="1" applyProtection="1">
      <alignment vertical="center"/>
      <protection locked="0"/>
    </xf>
    <xf numFmtId="0" fontId="14" fillId="0" borderId="31" xfId="3" applyFont="1" applyBorder="1" applyAlignment="1" applyProtection="1">
      <alignment vertical="center"/>
      <protection locked="0"/>
    </xf>
    <xf numFmtId="0" fontId="14" fillId="0" borderId="19" xfId="3" applyFont="1" applyBorder="1" applyAlignment="1" applyProtection="1">
      <alignment vertical="center"/>
      <protection locked="0"/>
    </xf>
    <xf numFmtId="0" fontId="14" fillId="0" borderId="42" xfId="3" applyFont="1" applyBorder="1" applyAlignment="1" applyProtection="1">
      <alignment vertical="center"/>
      <protection locked="0"/>
    </xf>
    <xf numFmtId="0" fontId="12" fillId="0" borderId="23" xfId="3" applyFont="1" applyFill="1" applyBorder="1" applyAlignment="1" applyProtection="1">
      <alignment horizontal="center" vertical="center" wrapText="1"/>
    </xf>
    <xf numFmtId="0" fontId="12" fillId="0" borderId="0" xfId="3" applyFont="1" applyFill="1" applyBorder="1" applyAlignment="1" applyProtection="1">
      <alignment horizontal="center" vertical="center" wrapText="1"/>
    </xf>
    <xf numFmtId="0" fontId="12" fillId="0" borderId="24" xfId="3" applyFont="1" applyFill="1" applyBorder="1" applyAlignment="1" applyProtection="1">
      <alignment horizontal="center" vertical="center" wrapText="1"/>
    </xf>
    <xf numFmtId="0" fontId="12" fillId="5" borderId="20" xfId="3" applyFont="1" applyFill="1" applyBorder="1" applyAlignment="1" applyProtection="1">
      <alignment horizontal="center" vertical="center"/>
    </xf>
    <xf numFmtId="0" fontId="12" fillId="5" borderId="21" xfId="3" applyFont="1" applyFill="1" applyBorder="1" applyAlignment="1" applyProtection="1">
      <alignment horizontal="center" vertical="center"/>
    </xf>
    <xf numFmtId="0" fontId="12" fillId="5" borderId="27" xfId="0" applyFont="1" applyFill="1" applyBorder="1" applyAlignment="1" applyProtection="1">
      <alignment horizontal="center" vertical="center" wrapText="1"/>
    </xf>
    <xf numFmtId="0" fontId="5" fillId="0" borderId="43" xfId="3" applyFont="1" applyBorder="1" applyAlignment="1" applyProtection="1">
      <alignment horizontal="center" vertical="center"/>
    </xf>
    <xf numFmtId="0" fontId="5" fillId="0" borderId="17" xfId="3" applyFont="1" applyBorder="1" applyAlignment="1" applyProtection="1">
      <alignment horizontal="justify" vertical="center" wrapText="1"/>
    </xf>
    <xf numFmtId="164" fontId="5" fillId="0" borderId="28" xfId="4" applyNumberFormat="1" applyFont="1" applyBorder="1" applyAlignment="1" applyProtection="1">
      <alignment horizontal="center" vertical="center" wrapText="1"/>
    </xf>
    <xf numFmtId="0" fontId="5" fillId="0" borderId="2" xfId="3" applyFont="1" applyBorder="1" applyAlignment="1" applyProtection="1">
      <alignment horizontal="center" vertical="center"/>
    </xf>
    <xf numFmtId="0" fontId="5" fillId="0" borderId="2" xfId="3" applyFont="1" applyBorder="1" applyAlignment="1" applyProtection="1">
      <alignment horizontal="justify" vertical="center" wrapText="1"/>
    </xf>
    <xf numFmtId="164" fontId="5" fillId="0" borderId="2" xfId="4" applyNumberFormat="1" applyFont="1" applyBorder="1" applyAlignment="1" applyProtection="1">
      <alignment horizontal="center" vertical="center" wrapText="1"/>
    </xf>
    <xf numFmtId="0" fontId="5" fillId="0" borderId="1" xfId="3" applyFont="1" applyBorder="1" applyAlignment="1" applyProtection="1">
      <alignment horizontal="center" vertical="center"/>
    </xf>
    <xf numFmtId="164" fontId="5" fillId="0" borderId="3" xfId="4" applyNumberFormat="1" applyFont="1" applyBorder="1" applyAlignment="1" applyProtection="1">
      <alignment horizontal="center" vertical="center" wrapText="1"/>
    </xf>
    <xf numFmtId="165" fontId="0" fillId="0" borderId="2" xfId="0" applyNumberFormat="1" applyFont="1" applyBorder="1" applyAlignment="1" applyProtection="1">
      <alignment wrapText="1"/>
    </xf>
    <xf numFmtId="165" fontId="1" fillId="0" borderId="2" xfId="0" applyNumberFormat="1" applyFont="1" applyBorder="1" applyProtection="1"/>
    <xf numFmtId="166" fontId="10" fillId="0" borderId="3" xfId="4" applyFont="1" applyBorder="1" applyAlignment="1" applyProtection="1">
      <alignment horizontal="center" vertical="center" wrapText="1"/>
    </xf>
    <xf numFmtId="0" fontId="12" fillId="5" borderId="1" xfId="3" applyFont="1" applyFill="1" applyBorder="1" applyAlignment="1" applyProtection="1">
      <alignment horizontal="center" vertical="center"/>
    </xf>
    <xf numFmtId="0" fontId="12" fillId="5" borderId="15" xfId="3" applyFont="1" applyFill="1" applyBorder="1" applyAlignment="1" applyProtection="1">
      <alignment horizontal="left" vertical="center" wrapText="1"/>
    </xf>
    <xf numFmtId="10" fontId="12" fillId="5" borderId="3" xfId="2" applyNumberFormat="1" applyFont="1" applyFill="1" applyBorder="1" applyAlignment="1" applyProtection="1">
      <alignment horizontal="right" vertical="center" wrapText="1"/>
    </xf>
    <xf numFmtId="166" fontId="5" fillId="0" borderId="3" xfId="4" applyFont="1" applyBorder="1" applyAlignment="1" applyProtection="1">
      <alignment horizontal="center" vertical="center" wrapText="1"/>
    </xf>
    <xf numFmtId="164" fontId="6" fillId="0" borderId="6" xfId="4" applyNumberFormat="1" applyFont="1" applyBorder="1" applyAlignment="1" applyProtection="1">
      <alignment horizontal="center" vertical="center"/>
    </xf>
    <xf numFmtId="0" fontId="14" fillId="0" borderId="16" xfId="3" applyFont="1" applyBorder="1" applyAlignment="1" applyProtection="1">
      <alignment vertical="center"/>
    </xf>
    <xf numFmtId="0" fontId="9" fillId="0" borderId="18" xfId="3" applyFont="1" applyBorder="1" applyAlignment="1" applyProtection="1">
      <alignment vertical="center"/>
    </xf>
    <xf numFmtId="0" fontId="14" fillId="0" borderId="11" xfId="3" applyFont="1" applyBorder="1" applyAlignment="1" applyProtection="1">
      <alignment vertical="center"/>
    </xf>
    <xf numFmtId="0" fontId="4" fillId="2" borderId="2" xfId="5" applyFont="1" applyFill="1" applyBorder="1" applyAlignment="1" applyProtection="1">
      <alignment horizontal="center" vertical="center"/>
      <protection locked="0"/>
    </xf>
    <xf numFmtId="0" fontId="5" fillId="0" borderId="2" xfId="5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2" fillId="3" borderId="22" xfId="0" applyFont="1" applyFill="1" applyBorder="1" applyAlignment="1">
      <alignment horizontal="left" wrapText="1"/>
    </xf>
    <xf numFmtId="0" fontId="2" fillId="3" borderId="33" xfId="0" applyFont="1" applyFill="1" applyBorder="1" applyAlignment="1">
      <alignment horizontal="left" wrapText="1"/>
    </xf>
    <xf numFmtId="0" fontId="2" fillId="3" borderId="41" xfId="0" applyFont="1" applyFill="1" applyBorder="1" applyAlignment="1">
      <alignment horizontal="left" wrapText="1"/>
    </xf>
    <xf numFmtId="0" fontId="2" fillId="3" borderId="15" xfId="0" applyFont="1" applyFill="1" applyBorder="1" applyAlignment="1">
      <alignment horizontal="left" wrapText="1"/>
    </xf>
    <xf numFmtId="0" fontId="2" fillId="3" borderId="16" xfId="0" applyFont="1" applyFill="1" applyBorder="1" applyAlignment="1">
      <alignment horizontal="left" wrapText="1"/>
    </xf>
    <xf numFmtId="0" fontId="2" fillId="3" borderId="18" xfId="0" applyFont="1" applyFill="1" applyBorder="1" applyAlignment="1">
      <alignment horizontal="left" wrapText="1"/>
    </xf>
    <xf numFmtId="0" fontId="6" fillId="0" borderId="23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12" fillId="5" borderId="24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  <xf numFmtId="165" fontId="2" fillId="4" borderId="15" xfId="0" applyNumberFormat="1" applyFont="1" applyFill="1" applyBorder="1" applyAlignment="1">
      <alignment horizontal="left"/>
    </xf>
    <xf numFmtId="165" fontId="2" fillId="4" borderId="16" xfId="0" applyNumberFormat="1" applyFont="1" applyFill="1" applyBorder="1" applyAlignment="1">
      <alignment horizontal="left"/>
    </xf>
    <xf numFmtId="165" fontId="2" fillId="4" borderId="18" xfId="0" applyNumberFormat="1" applyFont="1" applyFill="1" applyBorder="1" applyAlignment="1">
      <alignment horizontal="left"/>
    </xf>
    <xf numFmtId="165" fontId="2" fillId="4" borderId="30" xfId="0" applyNumberFormat="1" applyFont="1" applyFill="1" applyBorder="1" applyAlignment="1">
      <alignment horizontal="left" vertical="center" wrapText="1"/>
    </xf>
    <xf numFmtId="165" fontId="2" fillId="4" borderId="47" xfId="0" applyNumberFormat="1" applyFont="1" applyFill="1" applyBorder="1" applyAlignment="1">
      <alignment horizontal="left" vertical="center" wrapText="1"/>
    </xf>
    <xf numFmtId="165" fontId="2" fillId="4" borderId="48" xfId="0" applyNumberFormat="1" applyFont="1" applyFill="1" applyBorder="1" applyAlignment="1">
      <alignment horizontal="left" vertical="center" wrapText="1"/>
    </xf>
    <xf numFmtId="165" fontId="2" fillId="3" borderId="15" xfId="0" applyNumberFormat="1" applyFont="1" applyFill="1" applyBorder="1" applyAlignment="1">
      <alignment horizontal="left"/>
    </xf>
    <xf numFmtId="165" fontId="2" fillId="3" borderId="16" xfId="0" applyNumberFormat="1" applyFont="1" applyFill="1" applyBorder="1" applyAlignment="1">
      <alignment horizontal="left"/>
    </xf>
    <xf numFmtId="165" fontId="2" fillId="3" borderId="18" xfId="0" applyNumberFormat="1" applyFont="1" applyFill="1" applyBorder="1" applyAlignment="1">
      <alignment horizontal="left"/>
    </xf>
    <xf numFmtId="44" fontId="0" fillId="0" borderId="15" xfId="1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5" fontId="0" fillId="0" borderId="47" xfId="0" applyNumberForma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/>
    </xf>
    <xf numFmtId="0" fontId="6" fillId="0" borderId="31" xfId="0" applyFont="1" applyBorder="1" applyAlignment="1">
      <alignment horizontal="right" vertical="center" wrapText="1"/>
    </xf>
    <xf numFmtId="0" fontId="6" fillId="0" borderId="19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49" xfId="0" applyFont="1" applyFill="1" applyBorder="1" applyAlignment="1">
      <alignment horizontal="center" vertical="center"/>
    </xf>
    <xf numFmtId="0" fontId="12" fillId="5" borderId="5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3" borderId="22" xfId="0" applyFont="1" applyFill="1" applyBorder="1" applyAlignment="1">
      <alignment horizontal="left"/>
    </xf>
    <xf numFmtId="0" fontId="2" fillId="3" borderId="33" xfId="0" applyFont="1" applyFill="1" applyBorder="1" applyAlignment="1">
      <alignment horizontal="left"/>
    </xf>
    <xf numFmtId="0" fontId="2" fillId="3" borderId="41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" fontId="12" fillId="5" borderId="34" xfId="5" applyNumberFormat="1" applyFont="1" applyFill="1" applyBorder="1" applyAlignment="1">
      <alignment horizontal="center" vertical="center" wrapText="1"/>
    </xf>
    <xf numFmtId="4" fontId="12" fillId="5" borderId="35" xfId="5" applyNumberFormat="1" applyFont="1" applyFill="1" applyBorder="1" applyAlignment="1">
      <alignment horizontal="center" vertical="center" wrapText="1"/>
    </xf>
    <xf numFmtId="4" fontId="12" fillId="5" borderId="36" xfId="5" applyNumberFormat="1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right" vertical="center"/>
    </xf>
    <xf numFmtId="0" fontId="6" fillId="0" borderId="2" xfId="5" applyFont="1" applyFill="1" applyBorder="1" applyAlignment="1">
      <alignment horizontal="right" vertical="center"/>
    </xf>
    <xf numFmtId="0" fontId="5" fillId="0" borderId="4" xfId="5" applyFont="1" applyBorder="1" applyAlignment="1">
      <alignment horizontal="left" vertical="center"/>
    </xf>
    <xf numFmtId="0" fontId="5" fillId="0" borderId="5" xfId="5" applyFont="1" applyBorder="1" applyAlignment="1">
      <alignment horizontal="left" vertical="center"/>
    </xf>
    <xf numFmtId="0" fontId="5" fillId="0" borderId="6" xfId="5" applyFont="1" applyBorder="1" applyAlignment="1">
      <alignment horizontal="left" vertical="center"/>
    </xf>
    <xf numFmtId="0" fontId="5" fillId="0" borderId="11" xfId="5" applyFont="1" applyBorder="1" applyAlignment="1">
      <alignment horizontal="center" vertical="center" wrapText="1"/>
    </xf>
    <xf numFmtId="0" fontId="5" fillId="0" borderId="16" xfId="5" applyFont="1" applyBorder="1" applyAlignment="1">
      <alignment horizontal="center" vertical="center" wrapText="1"/>
    </xf>
    <xf numFmtId="0" fontId="5" fillId="0" borderId="18" xfId="5" applyFont="1" applyBorder="1" applyAlignment="1">
      <alignment horizontal="center" vertical="center" wrapText="1"/>
    </xf>
    <xf numFmtId="0" fontId="5" fillId="0" borderId="11" xfId="5" applyFont="1" applyFill="1" applyBorder="1" applyAlignment="1">
      <alignment horizontal="center" vertical="center" wrapText="1"/>
    </xf>
    <xf numFmtId="0" fontId="5" fillId="0" borderId="16" xfId="5" applyFont="1" applyFill="1" applyBorder="1" applyAlignment="1">
      <alignment horizontal="center" vertical="center" wrapText="1"/>
    </xf>
    <xf numFmtId="0" fontId="5" fillId="0" borderId="18" xfId="5" applyFont="1" applyFill="1" applyBorder="1" applyAlignment="1">
      <alignment horizontal="center" vertical="center" wrapText="1"/>
    </xf>
    <xf numFmtId="0" fontId="8" fillId="0" borderId="23" xfId="3" applyBorder="1" applyAlignment="1" applyProtection="1">
      <alignment horizontal="center" vertical="center"/>
      <protection locked="0"/>
    </xf>
    <xf numFmtId="0" fontId="8" fillId="0" borderId="0" xfId="3" applyBorder="1" applyAlignment="1" applyProtection="1">
      <alignment horizontal="center" vertical="center"/>
      <protection locked="0"/>
    </xf>
    <xf numFmtId="0" fontId="8" fillId="0" borderId="24" xfId="3" applyBorder="1" applyAlignment="1" applyProtection="1">
      <alignment horizontal="center" vertical="center"/>
      <protection locked="0"/>
    </xf>
    <xf numFmtId="0" fontId="2" fillId="0" borderId="34" xfId="3" applyFont="1" applyBorder="1" applyAlignment="1" applyProtection="1">
      <alignment horizontal="center"/>
      <protection locked="0"/>
    </xf>
    <xf numFmtId="0" fontId="2" fillId="0" borderId="35" xfId="3" applyFont="1" applyBorder="1" applyAlignment="1" applyProtection="1">
      <alignment horizontal="center"/>
      <protection locked="0"/>
    </xf>
    <xf numFmtId="0" fontId="2" fillId="0" borderId="36" xfId="3" applyFont="1" applyBorder="1" applyAlignment="1" applyProtection="1">
      <alignment horizontal="center"/>
      <protection locked="0"/>
    </xf>
    <xf numFmtId="0" fontId="4" fillId="2" borderId="1" xfId="5" quotePrefix="1" applyFont="1" applyFill="1" applyBorder="1" applyAlignment="1" applyProtection="1">
      <alignment horizontal="left"/>
      <protection locked="0"/>
    </xf>
    <xf numFmtId="0" fontId="4" fillId="2" borderId="2" xfId="5" applyFont="1" applyFill="1" applyBorder="1" applyAlignment="1" applyProtection="1">
      <alignment horizontal="left"/>
      <protection locked="0"/>
    </xf>
    <xf numFmtId="0" fontId="4" fillId="2" borderId="3" xfId="5" applyFont="1" applyFill="1" applyBorder="1" applyAlignment="1" applyProtection="1">
      <alignment horizontal="left"/>
      <protection locked="0"/>
    </xf>
    <xf numFmtId="0" fontId="2" fillId="2" borderId="1" xfId="3" applyFont="1" applyFill="1" applyBorder="1" applyAlignment="1" applyProtection="1">
      <alignment horizontal="left"/>
      <protection locked="0"/>
    </xf>
    <xf numFmtId="0" fontId="2" fillId="2" borderId="2" xfId="3" applyFont="1" applyFill="1" applyBorder="1" applyAlignment="1" applyProtection="1">
      <alignment horizontal="left"/>
      <protection locked="0"/>
    </xf>
    <xf numFmtId="0" fontId="2" fillId="2" borderId="3" xfId="3" applyFont="1" applyFill="1" applyBorder="1" applyAlignment="1" applyProtection="1">
      <alignment horizontal="left"/>
      <protection locked="0"/>
    </xf>
    <xf numFmtId="0" fontId="2" fillId="2" borderId="43" xfId="3" applyFont="1" applyFill="1" applyBorder="1" applyAlignment="1" applyProtection="1">
      <alignment horizontal="left"/>
      <protection locked="0"/>
    </xf>
    <xf numFmtId="0" fontId="2" fillId="2" borderId="17" xfId="3" applyFont="1" applyFill="1" applyBorder="1" applyAlignment="1" applyProtection="1">
      <alignment horizontal="left"/>
      <protection locked="0"/>
    </xf>
    <xf numFmtId="0" fontId="2" fillId="2" borderId="28" xfId="3" applyFont="1" applyFill="1" applyBorder="1" applyAlignment="1" applyProtection="1">
      <alignment horizontal="left"/>
      <protection locked="0"/>
    </xf>
    <xf numFmtId="0" fontId="2" fillId="2" borderId="44" xfId="3" applyFont="1" applyFill="1" applyBorder="1" applyAlignment="1" applyProtection="1">
      <alignment horizontal="left"/>
      <protection locked="0"/>
    </xf>
    <xf numFmtId="0" fontId="2" fillId="2" borderId="45" xfId="3" applyFont="1" applyFill="1" applyBorder="1" applyAlignment="1" applyProtection="1">
      <alignment horizontal="left"/>
      <protection locked="0"/>
    </xf>
    <xf numFmtId="0" fontId="2" fillId="2" borderId="46" xfId="3" applyFont="1" applyFill="1" applyBorder="1" applyAlignment="1" applyProtection="1">
      <alignment horizontal="left"/>
      <protection locked="0"/>
    </xf>
    <xf numFmtId="0" fontId="2" fillId="0" borderId="40" xfId="3" applyFont="1" applyFill="1" applyBorder="1" applyAlignment="1" applyProtection="1">
      <alignment horizontal="center"/>
      <protection locked="0"/>
    </xf>
    <xf numFmtId="0" fontId="2" fillId="0" borderId="33" xfId="3" applyFont="1" applyFill="1" applyBorder="1" applyAlignment="1" applyProtection="1">
      <alignment horizontal="center"/>
      <protection locked="0"/>
    </xf>
    <xf numFmtId="0" fontId="2" fillId="0" borderId="41" xfId="3" applyFont="1" applyFill="1" applyBorder="1" applyAlignment="1" applyProtection="1">
      <alignment horizontal="center"/>
      <protection locked="0"/>
    </xf>
    <xf numFmtId="0" fontId="10" fillId="0" borderId="11" xfId="3" applyFont="1" applyBorder="1" applyAlignment="1" applyProtection="1">
      <alignment horizontal="right" vertical="center"/>
    </xf>
    <xf numFmtId="0" fontId="10" fillId="0" borderId="16" xfId="3" applyFont="1" applyBorder="1" applyAlignment="1" applyProtection="1">
      <alignment horizontal="right" vertical="center"/>
    </xf>
    <xf numFmtId="0" fontId="6" fillId="0" borderId="4" xfId="3" applyFont="1" applyBorder="1" applyAlignment="1" applyProtection="1">
      <alignment horizontal="right" vertical="center"/>
    </xf>
    <xf numFmtId="0" fontId="6" fillId="0" borderId="5" xfId="3" applyFont="1" applyBorder="1" applyAlignment="1" applyProtection="1">
      <alignment horizontal="right" vertical="center"/>
    </xf>
    <xf numFmtId="0" fontId="12" fillId="5" borderId="7" xfId="3" applyFont="1" applyFill="1" applyBorder="1" applyAlignment="1" applyProtection="1">
      <alignment horizontal="center" vertical="center" wrapText="1"/>
    </xf>
    <xf numFmtId="0" fontId="12" fillId="5" borderId="8" xfId="3" applyFont="1" applyFill="1" applyBorder="1" applyAlignment="1" applyProtection="1">
      <alignment horizontal="center" vertical="center" wrapText="1"/>
    </xf>
    <xf numFmtId="0" fontId="12" fillId="5" borderId="9" xfId="3" applyFont="1" applyFill="1" applyBorder="1" applyAlignment="1" applyProtection="1">
      <alignment horizontal="center" vertical="center" wrapText="1"/>
    </xf>
    <xf numFmtId="0" fontId="8" fillId="0" borderId="44" xfId="3" applyBorder="1" applyAlignment="1" applyProtection="1">
      <alignment horizontal="center" vertical="center"/>
      <protection locked="0"/>
    </xf>
    <xf numFmtId="0" fontId="8" fillId="0" borderId="45" xfId="3" applyBorder="1" applyAlignment="1" applyProtection="1">
      <alignment horizontal="center" vertical="center"/>
      <protection locked="0"/>
    </xf>
    <xf numFmtId="0" fontId="8" fillId="0" borderId="46" xfId="3" applyBorder="1" applyAlignment="1" applyProtection="1">
      <alignment horizontal="center" vertical="center"/>
      <protection locked="0"/>
    </xf>
  </cellXfs>
  <cellStyles count="63">
    <cellStyle name="Excel Built-in Normal" xfId="6" xr:uid="{00000000-0005-0000-0000-000000000000}"/>
    <cellStyle name="Excel Built-in Normal 2" xfId="7" xr:uid="{00000000-0005-0000-0000-000001000000}"/>
    <cellStyle name="Excel Built-in Normal 3" xfId="8" xr:uid="{00000000-0005-0000-0000-000002000000}"/>
    <cellStyle name="Excel Built-in Normal 4" xfId="9" xr:uid="{00000000-0005-0000-0000-000003000000}"/>
    <cellStyle name="Moeda" xfId="1" builtinId="4"/>
    <cellStyle name="Moeda 2" xfId="11" xr:uid="{00000000-0005-0000-0000-000005000000}"/>
    <cellStyle name="Moeda 2 2" xfId="12" xr:uid="{00000000-0005-0000-0000-000006000000}"/>
    <cellStyle name="Moeda 2 3" xfId="13" xr:uid="{00000000-0005-0000-0000-000007000000}"/>
    <cellStyle name="Moeda 2 4" xfId="14" xr:uid="{00000000-0005-0000-0000-000008000000}"/>
    <cellStyle name="Moeda 3" xfId="4" xr:uid="{00000000-0005-0000-0000-000009000000}"/>
    <cellStyle name="Moeda 3 2" xfId="16" xr:uid="{00000000-0005-0000-0000-00000A000000}"/>
    <cellStyle name="Moeda 3 3" xfId="17" xr:uid="{00000000-0005-0000-0000-00000B000000}"/>
    <cellStyle name="Moeda 3 4" xfId="15" xr:uid="{00000000-0005-0000-0000-00000C000000}"/>
    <cellStyle name="Moeda 4" xfId="18" xr:uid="{00000000-0005-0000-0000-00000D000000}"/>
    <cellStyle name="Moeda 5" xfId="10" xr:uid="{00000000-0005-0000-0000-00000E000000}"/>
    <cellStyle name="Normal" xfId="0" builtinId="0"/>
    <cellStyle name="Normal 2" xfId="3" xr:uid="{00000000-0005-0000-0000-000010000000}"/>
    <cellStyle name="Normal 2 2" xfId="5" xr:uid="{00000000-0005-0000-0000-000011000000}"/>
    <cellStyle name="Normal 2 2 2" xfId="19" xr:uid="{00000000-0005-0000-0000-000012000000}"/>
    <cellStyle name="Normal 2 2 3" xfId="20" xr:uid="{00000000-0005-0000-0000-000013000000}"/>
    <cellStyle name="Normal 2 2 4" xfId="21" xr:uid="{00000000-0005-0000-0000-000014000000}"/>
    <cellStyle name="Normal 2 3" xfId="22" xr:uid="{00000000-0005-0000-0000-000015000000}"/>
    <cellStyle name="Normal 2 4" xfId="23" xr:uid="{00000000-0005-0000-0000-000016000000}"/>
    <cellStyle name="Normal 2_2012 - OFICIAL - Custos F Noron - JAN.2012 - SEP simulações 17abril12 - Cópia" xfId="24" xr:uid="{00000000-0005-0000-0000-000017000000}"/>
    <cellStyle name="Normal 3" xfId="25" xr:uid="{00000000-0005-0000-0000-000018000000}"/>
    <cellStyle name="Normal 3 2" xfId="26" xr:uid="{00000000-0005-0000-0000-000019000000}"/>
    <cellStyle name="Normal 3 3" xfId="27" xr:uid="{00000000-0005-0000-0000-00001A000000}"/>
    <cellStyle name="Normal 3 4" xfId="28" xr:uid="{00000000-0005-0000-0000-00001B000000}"/>
    <cellStyle name="Normal 3 5" xfId="62" xr:uid="{00000000-0005-0000-0000-00001C000000}"/>
    <cellStyle name="Normal 4" xfId="29" xr:uid="{00000000-0005-0000-0000-00001D000000}"/>
    <cellStyle name="Normal 4 2" xfId="30" xr:uid="{00000000-0005-0000-0000-00001E000000}"/>
    <cellStyle name="Normal 4 3" xfId="31" xr:uid="{00000000-0005-0000-0000-00001F000000}"/>
    <cellStyle name="Normal 4 4" xfId="32" xr:uid="{00000000-0005-0000-0000-000020000000}"/>
    <cellStyle name="Normal 5" xfId="33" xr:uid="{00000000-0005-0000-0000-000021000000}"/>
    <cellStyle name="Normal 5 2" xfId="34" xr:uid="{00000000-0005-0000-0000-000022000000}"/>
    <cellStyle name="Normal 6" xfId="35" xr:uid="{00000000-0005-0000-0000-000023000000}"/>
    <cellStyle name="Porcentagem" xfId="2" builtinId="5"/>
    <cellStyle name="Porcentagem 2" xfId="37" xr:uid="{00000000-0005-0000-0000-000025000000}"/>
    <cellStyle name="Porcentagem 2 2" xfId="38" xr:uid="{00000000-0005-0000-0000-000026000000}"/>
    <cellStyle name="Porcentagem 2 3" xfId="39" xr:uid="{00000000-0005-0000-0000-000027000000}"/>
    <cellStyle name="Porcentagem 2 4" xfId="40" xr:uid="{00000000-0005-0000-0000-000028000000}"/>
    <cellStyle name="Porcentagem 2 5" xfId="41" xr:uid="{00000000-0005-0000-0000-000029000000}"/>
    <cellStyle name="Porcentagem 3" xfId="42" xr:uid="{00000000-0005-0000-0000-00002A000000}"/>
    <cellStyle name="Porcentagem 4" xfId="43" xr:uid="{00000000-0005-0000-0000-00002B000000}"/>
    <cellStyle name="Porcentagem 5" xfId="36" xr:uid="{00000000-0005-0000-0000-00002C000000}"/>
    <cellStyle name="Separador de milhares 2" xfId="44" xr:uid="{00000000-0005-0000-0000-00002D000000}"/>
    <cellStyle name="Separador de milhares 2 2" xfId="45" xr:uid="{00000000-0005-0000-0000-00002E000000}"/>
    <cellStyle name="Separador de milhares 2 2 2" xfId="46" xr:uid="{00000000-0005-0000-0000-00002F000000}"/>
    <cellStyle name="Separador de milhares 2 2 2 2" xfId="47" xr:uid="{00000000-0005-0000-0000-000030000000}"/>
    <cellStyle name="Separador de milhares 2 2 3" xfId="48" xr:uid="{00000000-0005-0000-0000-000031000000}"/>
    <cellStyle name="Separador de milhares 2 3" xfId="49" xr:uid="{00000000-0005-0000-0000-000032000000}"/>
    <cellStyle name="Separador de milhares 2 3 2" xfId="50" xr:uid="{00000000-0005-0000-0000-000033000000}"/>
    <cellStyle name="Separador de milhares 2 4" xfId="51" xr:uid="{00000000-0005-0000-0000-000034000000}"/>
    <cellStyle name="Separador de milhares 2 5" xfId="52" xr:uid="{00000000-0005-0000-0000-000035000000}"/>
    <cellStyle name="Separador de milhares 2 6" xfId="53" xr:uid="{00000000-0005-0000-0000-000036000000}"/>
    <cellStyle name="Separador de milhares 3 2" xfId="54" xr:uid="{00000000-0005-0000-0000-000037000000}"/>
    <cellStyle name="Separador de milhares 3 2 2" xfId="55" xr:uid="{00000000-0005-0000-0000-000038000000}"/>
    <cellStyle name="Separador de milhares 3 3" xfId="56" xr:uid="{00000000-0005-0000-0000-000039000000}"/>
    <cellStyle name="Separador de milhares 3 4" xfId="57" xr:uid="{00000000-0005-0000-0000-00003A000000}"/>
    <cellStyle name="Separador de milhares 3 5" xfId="58" xr:uid="{00000000-0005-0000-0000-00003B000000}"/>
    <cellStyle name="Vírgula 2" xfId="59" xr:uid="{00000000-0005-0000-0000-00003C000000}"/>
    <cellStyle name="Vírgula 3" xfId="60" xr:uid="{00000000-0005-0000-0000-00003D000000}"/>
    <cellStyle name="Vírgula 4" xfId="61" xr:uid="{00000000-0005-0000-0000-00003E000000}"/>
  </cellStyles>
  <dxfs count="0"/>
  <tableStyles count="0" defaultTableStyle="TableStyleMedium2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464344</xdr:colOff>
      <xdr:row>13</xdr:row>
      <xdr:rowOff>195262</xdr:rowOff>
    </xdr:from>
    <xdr:to>
      <xdr:col>3</xdr:col>
      <xdr:colOff>807244</xdr:colOff>
      <xdr:row>13</xdr:row>
      <xdr:rowOff>709612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5894" y="3443287"/>
          <a:ext cx="4248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"/>
  <sheetViews>
    <sheetView tabSelected="1" view="pageBreakPreview" zoomScale="112" zoomScaleNormal="100" zoomScaleSheetLayoutView="112" workbookViewId="0">
      <selection activeCell="C4" sqref="C4"/>
    </sheetView>
  </sheetViews>
  <sheetFormatPr defaultColWidth="9.140625" defaultRowHeight="15" x14ac:dyDescent="0.25"/>
  <cols>
    <col min="1" max="1" width="41" style="19" customWidth="1"/>
    <col min="2" max="2" width="13.42578125" style="19" customWidth="1"/>
    <col min="3" max="3" width="20.140625" style="19" customWidth="1"/>
    <col min="4" max="4" width="21.7109375" style="19" customWidth="1"/>
    <col min="5" max="5" width="18.42578125" style="19" customWidth="1"/>
    <col min="6" max="16384" width="9.140625" style="19"/>
  </cols>
  <sheetData>
    <row r="1" spans="1:5" x14ac:dyDescent="0.25">
      <c r="A1" s="144" t="s">
        <v>117</v>
      </c>
      <c r="B1" s="145"/>
      <c r="C1" s="145"/>
      <c r="D1" s="145"/>
      <c r="E1" s="146"/>
    </row>
    <row r="2" spans="1:5" ht="12" customHeight="1" x14ac:dyDescent="0.25">
      <c r="A2" s="65"/>
      <c r="B2" s="66"/>
      <c r="C2" s="66"/>
      <c r="D2" s="66"/>
      <c r="E2" s="71"/>
    </row>
    <row r="3" spans="1:5" ht="30" x14ac:dyDescent="0.25">
      <c r="A3" s="33" t="s">
        <v>41</v>
      </c>
      <c r="B3" s="34" t="s">
        <v>57</v>
      </c>
      <c r="C3" s="35" t="s">
        <v>59</v>
      </c>
      <c r="D3" s="35" t="s">
        <v>43</v>
      </c>
      <c r="E3" s="67" t="s">
        <v>86</v>
      </c>
    </row>
    <row r="4" spans="1:5" ht="46.5" customHeight="1" x14ac:dyDescent="0.25">
      <c r="A4" s="1" t="s">
        <v>144</v>
      </c>
      <c r="B4" s="16">
        <v>4</v>
      </c>
      <c r="C4" s="2">
        <v>0</v>
      </c>
      <c r="D4" s="69">
        <f>B4*C4*30</f>
        <v>0</v>
      </c>
      <c r="E4" s="68" t="s">
        <v>84</v>
      </c>
    </row>
    <row r="5" spans="1:5" ht="19.5" customHeight="1" x14ac:dyDescent="0.25">
      <c r="A5" s="1"/>
      <c r="B5" s="15"/>
      <c r="C5" s="20"/>
      <c r="D5" s="70"/>
      <c r="E5" s="72"/>
    </row>
    <row r="6" spans="1:5" ht="19.5" customHeight="1" thickBot="1" x14ac:dyDescent="0.3">
      <c r="A6" s="141" t="s">
        <v>42</v>
      </c>
      <c r="B6" s="142"/>
      <c r="C6" s="143"/>
      <c r="D6" s="73">
        <f>D4</f>
        <v>0</v>
      </c>
      <c r="E6" s="74"/>
    </row>
    <row r="7" spans="1:5" ht="24.75" customHeight="1" x14ac:dyDescent="0.25">
      <c r="A7" s="147" t="s">
        <v>155</v>
      </c>
      <c r="B7" s="148"/>
      <c r="C7" s="148"/>
      <c r="D7" s="148"/>
      <c r="E7" s="148"/>
    </row>
  </sheetData>
  <sheetProtection algorithmName="SHA-512" hashValue="248Fu7auhQnVnMNlV56qDC9t43i4+0tieUYVbpbJ6eGX1CLB6h/gUZZvbMVimMUc3NxiAd6AzwVtgXjNDqdGtA==" saltValue="mQAb/Afoz20/Kltv8qA6zA==" spinCount="100000" sheet="1" selectLockedCells="1"/>
  <mergeCells count="3">
    <mergeCell ref="A6:C6"/>
    <mergeCell ref="A1:E1"/>
    <mergeCell ref="A7:E7"/>
  </mergeCells>
  <pageMargins left="0.511811024" right="0.511811024" top="1" bottom="0.78740157499999996" header="0.31496062000000002" footer="0.31496062000000002"/>
  <pageSetup scale="83" fitToHeight="0" orientation="portrait" r:id="rId1"/>
  <headerFooter>
    <oddHeader>&amp;C
Anexo 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56"/>
  <sheetViews>
    <sheetView view="pageBreakPreview" zoomScaleNormal="100" zoomScaleSheetLayoutView="100" workbookViewId="0">
      <selection activeCell="E5" sqref="E5"/>
    </sheetView>
  </sheetViews>
  <sheetFormatPr defaultRowHeight="15" x14ac:dyDescent="0.25"/>
  <cols>
    <col min="1" max="1" width="13.85546875" style="4" customWidth="1"/>
    <col min="2" max="2" width="48.140625" style="42" customWidth="1"/>
    <col min="3" max="3" width="14.7109375" style="4" customWidth="1"/>
    <col min="4" max="4" width="9.42578125" style="4" customWidth="1"/>
    <col min="5" max="5" width="16.85546875" customWidth="1"/>
    <col min="6" max="6" width="22.85546875" customWidth="1"/>
    <col min="7" max="7" width="19.7109375" customWidth="1"/>
    <col min="11" max="11" width="61.5703125" customWidth="1"/>
    <col min="12" max="12" width="13.5703125" bestFit="1" customWidth="1"/>
  </cols>
  <sheetData>
    <row r="1" spans="1:12" ht="36.75" customHeight="1" thickBot="1" x14ac:dyDescent="0.3">
      <c r="A1" s="149" t="s">
        <v>119</v>
      </c>
      <c r="B1" s="150"/>
      <c r="C1" s="150"/>
      <c r="D1" s="150"/>
      <c r="E1" s="150"/>
      <c r="F1" s="150"/>
      <c r="G1" s="151"/>
    </row>
    <row r="2" spans="1:12" ht="15.75" customHeight="1" thickBot="1" x14ac:dyDescent="0.3">
      <c r="A2" s="157"/>
      <c r="B2" s="158"/>
      <c r="C2" s="158"/>
      <c r="D2" s="158"/>
      <c r="E2" s="158"/>
      <c r="F2" s="158"/>
      <c r="G2" s="54"/>
    </row>
    <row r="3" spans="1:12" ht="42" customHeight="1" x14ac:dyDescent="0.25">
      <c r="A3" s="29" t="s">
        <v>0</v>
      </c>
      <c r="B3" s="30" t="s">
        <v>1</v>
      </c>
      <c r="C3" s="30" t="s">
        <v>2</v>
      </c>
      <c r="D3" s="31" t="s">
        <v>82</v>
      </c>
      <c r="E3" s="31" t="s">
        <v>58</v>
      </c>
      <c r="F3" s="46" t="s">
        <v>43</v>
      </c>
      <c r="G3" s="32" t="s">
        <v>86</v>
      </c>
      <c r="J3" s="156"/>
      <c r="K3" s="156"/>
      <c r="L3" s="156"/>
    </row>
    <row r="4" spans="1:12" ht="15" customHeight="1" x14ac:dyDescent="0.25">
      <c r="A4" s="22">
        <v>1</v>
      </c>
      <c r="B4" s="159" t="s">
        <v>64</v>
      </c>
      <c r="C4" s="160"/>
      <c r="D4" s="160"/>
      <c r="E4" s="160"/>
      <c r="F4" s="160"/>
      <c r="G4" s="161"/>
    </row>
    <row r="5" spans="1:12" ht="43.5" customHeight="1" x14ac:dyDescent="0.25">
      <c r="A5" s="23" t="s">
        <v>3</v>
      </c>
      <c r="B5" s="41" t="s">
        <v>145</v>
      </c>
      <c r="C5" s="3" t="s">
        <v>60</v>
      </c>
      <c r="D5" s="3">
        <v>500</v>
      </c>
      <c r="E5" s="5">
        <v>0</v>
      </c>
      <c r="F5" s="45">
        <f>E5*D5</f>
        <v>0</v>
      </c>
      <c r="G5" s="49" t="s">
        <v>83</v>
      </c>
      <c r="K5" s="114"/>
    </row>
    <row r="6" spans="1:12" ht="45" customHeight="1" x14ac:dyDescent="0.25">
      <c r="A6" s="23" t="s">
        <v>5</v>
      </c>
      <c r="B6" s="57" t="s">
        <v>146</v>
      </c>
      <c r="C6" s="59" t="s">
        <v>60</v>
      </c>
      <c r="D6" s="59">
        <v>500</v>
      </c>
      <c r="E6" s="5">
        <v>0</v>
      </c>
      <c r="F6" s="134">
        <f>D6*E6</f>
        <v>0</v>
      </c>
      <c r="G6" s="49" t="s">
        <v>83</v>
      </c>
    </row>
    <row r="7" spans="1:12" ht="39" customHeight="1" x14ac:dyDescent="0.25">
      <c r="A7" s="23" t="s">
        <v>6</v>
      </c>
      <c r="B7" s="57" t="s">
        <v>147</v>
      </c>
      <c r="C7" s="58" t="s">
        <v>60</v>
      </c>
      <c r="D7" s="59">
        <v>500</v>
      </c>
      <c r="E7" s="5">
        <v>0</v>
      </c>
      <c r="F7" s="134">
        <f t="shared" ref="F7:F13" si="0">D7*E7*30</f>
        <v>0</v>
      </c>
      <c r="G7" s="49" t="s">
        <v>83</v>
      </c>
    </row>
    <row r="8" spans="1:12" ht="47.25" customHeight="1" x14ac:dyDescent="0.25">
      <c r="A8" s="23" t="s">
        <v>7</v>
      </c>
      <c r="B8" s="57" t="s">
        <v>125</v>
      </c>
      <c r="C8" s="58" t="s">
        <v>90</v>
      </c>
      <c r="D8" s="59">
        <v>100</v>
      </c>
      <c r="E8" s="5">
        <v>0</v>
      </c>
      <c r="F8" s="45">
        <f t="shared" si="0"/>
        <v>0</v>
      </c>
      <c r="G8" s="49" t="s">
        <v>84</v>
      </c>
    </row>
    <row r="9" spans="1:12" ht="47.25" customHeight="1" x14ac:dyDescent="0.25">
      <c r="A9" s="23" t="s">
        <v>8</v>
      </c>
      <c r="B9" s="57" t="s">
        <v>133</v>
      </c>
      <c r="C9" s="58" t="s">
        <v>90</v>
      </c>
      <c r="D9" s="59">
        <v>50</v>
      </c>
      <c r="E9" s="5">
        <v>0</v>
      </c>
      <c r="F9" s="45">
        <f t="shared" si="0"/>
        <v>0</v>
      </c>
      <c r="G9" s="49" t="s">
        <v>84</v>
      </c>
    </row>
    <row r="10" spans="1:12" ht="39.75" customHeight="1" x14ac:dyDescent="0.25">
      <c r="A10" s="23" t="s">
        <v>4</v>
      </c>
      <c r="B10" s="57" t="s">
        <v>134</v>
      </c>
      <c r="C10" s="58" t="s">
        <v>90</v>
      </c>
      <c r="D10" s="59">
        <v>50</v>
      </c>
      <c r="E10" s="5">
        <v>0</v>
      </c>
      <c r="F10" s="45">
        <f t="shared" si="0"/>
        <v>0</v>
      </c>
      <c r="G10" s="49" t="s">
        <v>84</v>
      </c>
    </row>
    <row r="11" spans="1:12" ht="39.75" customHeight="1" x14ac:dyDescent="0.25">
      <c r="A11" s="23" t="s">
        <v>40</v>
      </c>
      <c r="B11" s="58" t="s">
        <v>130</v>
      </c>
      <c r="C11" s="59" t="s">
        <v>91</v>
      </c>
      <c r="D11" s="59">
        <v>25</v>
      </c>
      <c r="E11" s="5">
        <v>0</v>
      </c>
      <c r="F11" s="45">
        <f t="shared" si="0"/>
        <v>0</v>
      </c>
      <c r="G11" s="49" t="s">
        <v>84</v>
      </c>
    </row>
    <row r="12" spans="1:12" ht="39.75" customHeight="1" x14ac:dyDescent="0.25">
      <c r="A12" s="23" t="s">
        <v>88</v>
      </c>
      <c r="B12" s="58" t="s">
        <v>131</v>
      </c>
      <c r="C12" s="59" t="s">
        <v>91</v>
      </c>
      <c r="D12" s="59">
        <v>10</v>
      </c>
      <c r="E12" s="5">
        <v>0</v>
      </c>
      <c r="F12" s="45">
        <f t="shared" si="0"/>
        <v>0</v>
      </c>
      <c r="G12" s="49" t="s">
        <v>84</v>
      </c>
    </row>
    <row r="13" spans="1:12" ht="36.950000000000003" customHeight="1" x14ac:dyDescent="0.25">
      <c r="A13" s="25"/>
      <c r="B13" s="60" t="s">
        <v>132</v>
      </c>
      <c r="C13" s="59" t="s">
        <v>91</v>
      </c>
      <c r="D13" s="7">
        <v>5</v>
      </c>
      <c r="E13" s="5">
        <v>0</v>
      </c>
      <c r="F13" s="45">
        <f t="shared" si="0"/>
        <v>0</v>
      </c>
      <c r="G13" s="49" t="s">
        <v>84</v>
      </c>
    </row>
    <row r="14" spans="1:12" ht="22.5" customHeight="1" x14ac:dyDescent="0.25">
      <c r="A14" s="25"/>
      <c r="B14" s="135"/>
      <c r="C14" s="136"/>
      <c r="D14" s="137"/>
      <c r="E14" s="21" t="s">
        <v>66</v>
      </c>
      <c r="F14" s="50">
        <f>SUM(F5:F13)</f>
        <v>0</v>
      </c>
      <c r="G14" s="52"/>
    </row>
    <row r="15" spans="1:12" ht="15" customHeight="1" x14ac:dyDescent="0.25">
      <c r="A15" s="22">
        <v>2</v>
      </c>
      <c r="B15" s="115" t="s">
        <v>63</v>
      </c>
      <c r="C15" s="116"/>
      <c r="D15" s="116"/>
      <c r="E15" s="116"/>
      <c r="F15" s="116"/>
      <c r="G15" s="117"/>
    </row>
    <row r="16" spans="1:12" ht="39.75" customHeight="1" x14ac:dyDescent="0.25">
      <c r="A16" s="23" t="s">
        <v>9</v>
      </c>
      <c r="B16" s="41" t="s">
        <v>103</v>
      </c>
      <c r="C16" s="41" t="s">
        <v>60</v>
      </c>
      <c r="D16" s="3">
        <v>2</v>
      </c>
      <c r="E16" s="5">
        <v>0</v>
      </c>
      <c r="F16" s="45">
        <f>D16*E16</f>
        <v>0</v>
      </c>
      <c r="G16" s="49" t="s">
        <v>83</v>
      </c>
    </row>
    <row r="17" spans="1:7" ht="39.75" customHeight="1" x14ac:dyDescent="0.25">
      <c r="A17" s="23" t="s">
        <v>10</v>
      </c>
      <c r="B17" s="41" t="s">
        <v>104</v>
      </c>
      <c r="C17" s="41" t="s">
        <v>60</v>
      </c>
      <c r="D17" s="3">
        <v>2</v>
      </c>
      <c r="E17" s="5">
        <v>0</v>
      </c>
      <c r="F17" s="45">
        <f>D17*E17</f>
        <v>0</v>
      </c>
      <c r="G17" s="49" t="s">
        <v>83</v>
      </c>
    </row>
    <row r="18" spans="1:7" ht="38.25" customHeight="1" x14ac:dyDescent="0.25">
      <c r="A18" s="23" t="s">
        <v>11</v>
      </c>
      <c r="B18" s="41" t="s">
        <v>12</v>
      </c>
      <c r="C18" s="3" t="s">
        <v>148</v>
      </c>
      <c r="D18" s="3">
        <v>20</v>
      </c>
      <c r="E18" s="5">
        <v>0</v>
      </c>
      <c r="F18" s="45">
        <f>D18*E18*30</f>
        <v>0</v>
      </c>
      <c r="G18" s="49" t="s">
        <v>84</v>
      </c>
    </row>
    <row r="19" spans="1:7" ht="35.25" customHeight="1" x14ac:dyDescent="0.25">
      <c r="A19" s="23" t="s">
        <v>36</v>
      </c>
      <c r="B19" s="41" t="s">
        <v>14</v>
      </c>
      <c r="C19" s="3" t="s">
        <v>92</v>
      </c>
      <c r="D19" s="3">
        <f>900/30</f>
        <v>30</v>
      </c>
      <c r="E19" s="5">
        <v>0</v>
      </c>
      <c r="F19" s="45">
        <f>D19*E19*30</f>
        <v>0</v>
      </c>
      <c r="G19" s="49" t="s">
        <v>84</v>
      </c>
    </row>
    <row r="20" spans="1:7" ht="43.5" customHeight="1" x14ac:dyDescent="0.25">
      <c r="A20" s="23" t="s">
        <v>13</v>
      </c>
      <c r="B20" s="13" t="s">
        <v>16</v>
      </c>
      <c r="C20" s="3" t="s">
        <v>93</v>
      </c>
      <c r="D20" s="3">
        <f>1500/30</f>
        <v>50</v>
      </c>
      <c r="E20" s="5">
        <v>0</v>
      </c>
      <c r="F20" s="45">
        <f>D20*E20*30</f>
        <v>0</v>
      </c>
      <c r="G20" s="49" t="s">
        <v>84</v>
      </c>
    </row>
    <row r="21" spans="1:7" ht="39.75" customHeight="1" x14ac:dyDescent="0.25">
      <c r="A21" s="23" t="s">
        <v>15</v>
      </c>
      <c r="B21" s="13" t="s">
        <v>110</v>
      </c>
      <c r="C21" s="3" t="s">
        <v>60</v>
      </c>
      <c r="D21" s="3">
        <v>1</v>
      </c>
      <c r="E21" s="5">
        <v>0</v>
      </c>
      <c r="F21" s="45">
        <f>D21*E21</f>
        <v>0</v>
      </c>
      <c r="G21" s="49" t="s">
        <v>83</v>
      </c>
    </row>
    <row r="22" spans="1:7" ht="39.75" customHeight="1" x14ac:dyDescent="0.25">
      <c r="A22" s="23" t="s">
        <v>94</v>
      </c>
      <c r="B22" s="40" t="s">
        <v>95</v>
      </c>
      <c r="C22" s="3" t="s">
        <v>60</v>
      </c>
      <c r="D22" s="3">
        <v>1</v>
      </c>
      <c r="E22" s="5">
        <v>0</v>
      </c>
      <c r="F22" s="45">
        <f>D22*E22</f>
        <v>0</v>
      </c>
      <c r="G22" s="49" t="s">
        <v>83</v>
      </c>
    </row>
    <row r="23" spans="1:7" ht="60.75" customHeight="1" x14ac:dyDescent="0.25">
      <c r="A23" s="23" t="s">
        <v>106</v>
      </c>
      <c r="B23" s="40" t="s">
        <v>96</v>
      </c>
      <c r="C23" s="3" t="s">
        <v>100</v>
      </c>
      <c r="D23" s="3">
        <v>4</v>
      </c>
      <c r="E23" s="5">
        <v>0</v>
      </c>
      <c r="F23" s="45">
        <f>D23*E23*30</f>
        <v>0</v>
      </c>
      <c r="G23" s="49" t="s">
        <v>84</v>
      </c>
    </row>
    <row r="24" spans="1:7" ht="60.75" customHeight="1" x14ac:dyDescent="0.25">
      <c r="A24" s="23" t="s">
        <v>107</v>
      </c>
      <c r="B24" s="61" t="s">
        <v>149</v>
      </c>
      <c r="C24" s="3" t="s">
        <v>60</v>
      </c>
      <c r="D24" s="3">
        <v>1</v>
      </c>
      <c r="E24" s="5">
        <v>0</v>
      </c>
      <c r="F24" s="45">
        <f>D24*E24</f>
        <v>0</v>
      </c>
      <c r="G24" s="49" t="s">
        <v>83</v>
      </c>
    </row>
    <row r="25" spans="1:7" ht="60.75" customHeight="1" x14ac:dyDescent="0.25">
      <c r="A25" s="23" t="s">
        <v>109</v>
      </c>
      <c r="B25" s="41" t="s">
        <v>116</v>
      </c>
      <c r="C25" s="3" t="s">
        <v>108</v>
      </c>
      <c r="D25" s="3">
        <v>1</v>
      </c>
      <c r="E25" s="5">
        <v>0</v>
      </c>
      <c r="F25" s="45">
        <f>D25*E25</f>
        <v>0</v>
      </c>
      <c r="G25" s="49" t="s">
        <v>83</v>
      </c>
    </row>
    <row r="26" spans="1:7" ht="19.5" customHeight="1" x14ac:dyDescent="0.25">
      <c r="A26" s="25"/>
      <c r="C26" s="6"/>
      <c r="D26" s="7"/>
      <c r="E26" s="21" t="s">
        <v>66</v>
      </c>
      <c r="F26" s="50">
        <f>SUM(F16:F25)</f>
        <v>0</v>
      </c>
      <c r="G26" s="52"/>
    </row>
    <row r="27" spans="1:7" ht="15" customHeight="1" x14ac:dyDescent="0.25">
      <c r="A27" s="22">
        <v>3</v>
      </c>
      <c r="B27" s="118" t="s">
        <v>62</v>
      </c>
      <c r="C27" s="119"/>
      <c r="D27" s="119"/>
      <c r="E27" s="119"/>
      <c r="F27" s="119"/>
      <c r="G27" s="120"/>
    </row>
    <row r="28" spans="1:7" ht="44.25" customHeight="1" x14ac:dyDescent="0.25">
      <c r="A28" s="23" t="s">
        <v>17</v>
      </c>
      <c r="B28" s="41" t="s">
        <v>127</v>
      </c>
      <c r="C28" s="3" t="s">
        <v>98</v>
      </c>
      <c r="D28" s="3">
        <v>20</v>
      </c>
      <c r="E28" s="8">
        <v>0</v>
      </c>
      <c r="F28" s="45">
        <f>D28*E28*10</f>
        <v>0</v>
      </c>
      <c r="G28" s="49" t="s">
        <v>85</v>
      </c>
    </row>
    <row r="29" spans="1:7" ht="44.25" customHeight="1" x14ac:dyDescent="0.25">
      <c r="A29" s="138" t="s">
        <v>18</v>
      </c>
      <c r="B29" s="58" t="s">
        <v>129</v>
      </c>
      <c r="C29" s="59" t="s">
        <v>124</v>
      </c>
      <c r="D29" s="3">
        <v>10</v>
      </c>
      <c r="E29" s="8">
        <v>0</v>
      </c>
      <c r="F29" s="45">
        <f>D29*E29*10</f>
        <v>0</v>
      </c>
      <c r="G29" s="49" t="s">
        <v>85</v>
      </c>
    </row>
    <row r="30" spans="1:7" ht="32.25" customHeight="1" x14ac:dyDescent="0.25">
      <c r="A30" s="23" t="s">
        <v>19</v>
      </c>
      <c r="B30" s="39" t="s">
        <v>128</v>
      </c>
      <c r="C30" s="3" t="s">
        <v>98</v>
      </c>
      <c r="D30" s="3">
        <v>20</v>
      </c>
      <c r="E30" s="8">
        <v>0</v>
      </c>
      <c r="F30" s="45">
        <f>D30*E30*30</f>
        <v>0</v>
      </c>
      <c r="G30" s="49" t="s">
        <v>84</v>
      </c>
    </row>
    <row r="31" spans="1:7" ht="47.25" customHeight="1" x14ac:dyDescent="0.25">
      <c r="A31" s="23" t="s">
        <v>122</v>
      </c>
      <c r="B31" s="62" t="s">
        <v>126</v>
      </c>
      <c r="C31" s="41" t="s">
        <v>99</v>
      </c>
      <c r="D31" s="3">
        <v>50</v>
      </c>
      <c r="E31" s="5">
        <v>0</v>
      </c>
      <c r="F31" s="45">
        <f>D31*E31*10</f>
        <v>0</v>
      </c>
      <c r="G31" s="49" t="s">
        <v>85</v>
      </c>
    </row>
    <row r="32" spans="1:7" ht="21" customHeight="1" x14ac:dyDescent="0.25">
      <c r="A32" s="25"/>
      <c r="C32" s="6"/>
      <c r="D32" s="7"/>
      <c r="E32" s="21" t="s">
        <v>66</v>
      </c>
      <c r="F32" s="50">
        <f>SUM(F28:F31)</f>
        <v>0</v>
      </c>
      <c r="G32" s="52"/>
    </row>
    <row r="33" spans="1:7" x14ac:dyDescent="0.25">
      <c r="A33" s="22">
        <v>4</v>
      </c>
      <c r="B33" s="43" t="s">
        <v>97</v>
      </c>
      <c r="C33" s="44"/>
      <c r="D33" s="44"/>
      <c r="E33" s="44"/>
      <c r="F33" s="44"/>
      <c r="G33" s="53"/>
    </row>
    <row r="34" spans="1:7" ht="48.75" customHeight="1" x14ac:dyDescent="0.25">
      <c r="A34" s="23" t="s">
        <v>20</v>
      </c>
      <c r="B34" s="39" t="s">
        <v>135</v>
      </c>
      <c r="C34" s="41" t="s">
        <v>90</v>
      </c>
      <c r="D34" s="3">
        <v>10</v>
      </c>
      <c r="E34" s="5">
        <v>0</v>
      </c>
      <c r="F34" s="45">
        <f>E34*D34*30</f>
        <v>0</v>
      </c>
      <c r="G34" s="49" t="s">
        <v>84</v>
      </c>
    </row>
    <row r="35" spans="1:7" ht="45" x14ac:dyDescent="0.25">
      <c r="A35" s="23" t="s">
        <v>21</v>
      </c>
      <c r="B35" s="39" t="s">
        <v>136</v>
      </c>
      <c r="C35" s="41" t="s">
        <v>90</v>
      </c>
      <c r="D35" s="3">
        <v>2</v>
      </c>
      <c r="E35" s="5">
        <v>0</v>
      </c>
      <c r="F35" s="45">
        <f>E35*D35*30</f>
        <v>0</v>
      </c>
      <c r="G35" s="49" t="s">
        <v>84</v>
      </c>
    </row>
    <row r="36" spans="1:7" ht="45" x14ac:dyDescent="0.25">
      <c r="A36" s="23" t="s">
        <v>22</v>
      </c>
      <c r="B36" s="26" t="s">
        <v>137</v>
      </c>
      <c r="C36" s="41" t="s">
        <v>90</v>
      </c>
      <c r="D36" s="3">
        <v>4</v>
      </c>
      <c r="E36" s="5">
        <v>0</v>
      </c>
      <c r="F36" s="45">
        <f>E36*D36*30</f>
        <v>0</v>
      </c>
      <c r="G36" s="49" t="s">
        <v>84</v>
      </c>
    </row>
    <row r="37" spans="1:7" ht="21" customHeight="1" x14ac:dyDescent="0.25">
      <c r="A37" s="25"/>
      <c r="C37" s="6"/>
      <c r="D37" s="7"/>
      <c r="E37" s="21" t="s">
        <v>66</v>
      </c>
      <c r="F37" s="50">
        <f>SUM(F34:F36)</f>
        <v>0</v>
      </c>
      <c r="G37" s="52"/>
    </row>
    <row r="38" spans="1:7" x14ac:dyDescent="0.25">
      <c r="A38" s="24">
        <v>5</v>
      </c>
      <c r="B38" s="125" t="s">
        <v>61</v>
      </c>
      <c r="C38" s="126"/>
      <c r="D38" s="126"/>
      <c r="E38" s="126"/>
      <c r="F38" s="126"/>
      <c r="G38" s="127"/>
    </row>
    <row r="39" spans="1:7" ht="45" x14ac:dyDescent="0.25">
      <c r="A39" s="23" t="s">
        <v>23</v>
      </c>
      <c r="B39" s="12" t="s">
        <v>138</v>
      </c>
      <c r="C39" s="41" t="s">
        <v>90</v>
      </c>
      <c r="D39" s="3">
        <v>10</v>
      </c>
      <c r="E39" s="8">
        <v>0</v>
      </c>
      <c r="F39" s="45">
        <f>D39*E39*30</f>
        <v>0</v>
      </c>
      <c r="G39" s="49" t="s">
        <v>84</v>
      </c>
    </row>
    <row r="40" spans="1:7" ht="45" x14ac:dyDescent="0.25">
      <c r="A40" s="23" t="s">
        <v>24</v>
      </c>
      <c r="B40" s="26" t="s">
        <v>139</v>
      </c>
      <c r="C40" s="41" t="s">
        <v>90</v>
      </c>
      <c r="D40" s="9">
        <v>5</v>
      </c>
      <c r="E40" s="8">
        <v>0</v>
      </c>
      <c r="F40" s="45">
        <f>D40*E40*30</f>
        <v>0</v>
      </c>
      <c r="G40" s="49" t="s">
        <v>84</v>
      </c>
    </row>
    <row r="41" spans="1:7" ht="45" x14ac:dyDescent="0.25">
      <c r="A41" s="138" t="s">
        <v>123</v>
      </c>
      <c r="B41" s="139" t="s">
        <v>150</v>
      </c>
      <c r="C41" s="58" t="s">
        <v>60</v>
      </c>
      <c r="D41" s="140">
        <v>5</v>
      </c>
      <c r="E41" s="8">
        <v>0</v>
      </c>
      <c r="F41" s="45">
        <f>D41*E41*30</f>
        <v>0</v>
      </c>
      <c r="G41" s="49" t="s">
        <v>84</v>
      </c>
    </row>
    <row r="42" spans="1:7" ht="30" x14ac:dyDescent="0.25">
      <c r="A42" s="59" t="s">
        <v>143</v>
      </c>
      <c r="B42" s="64" t="s">
        <v>151</v>
      </c>
      <c r="C42" s="58" t="s">
        <v>60</v>
      </c>
      <c r="D42" s="59">
        <v>60</v>
      </c>
      <c r="E42" s="8">
        <v>0</v>
      </c>
      <c r="F42" s="45">
        <f>D42*E42*30</f>
        <v>0</v>
      </c>
      <c r="G42" s="49" t="s">
        <v>115</v>
      </c>
    </row>
    <row r="43" spans="1:7" ht="20.25" customHeight="1" x14ac:dyDescent="0.25">
      <c r="A43" s="25"/>
      <c r="C43" s="6"/>
      <c r="D43" s="7"/>
      <c r="E43" s="21" t="s">
        <v>66</v>
      </c>
      <c r="F43" s="45">
        <f>SUM(F39:F42)</f>
        <v>0</v>
      </c>
      <c r="G43" s="52"/>
    </row>
    <row r="44" spans="1:7" x14ac:dyDescent="0.25">
      <c r="A44" s="24">
        <v>6</v>
      </c>
      <c r="B44" s="128" t="s">
        <v>112</v>
      </c>
      <c r="C44" s="129"/>
      <c r="D44" s="129"/>
      <c r="E44" s="129"/>
      <c r="F44" s="129"/>
      <c r="G44" s="130"/>
    </row>
    <row r="45" spans="1:7" ht="72" customHeight="1" x14ac:dyDescent="0.25">
      <c r="A45" s="23" t="s">
        <v>25</v>
      </c>
      <c r="B45" s="63" t="s">
        <v>140</v>
      </c>
      <c r="C45" s="41" t="s">
        <v>90</v>
      </c>
      <c r="D45" s="3">
        <v>1</v>
      </c>
      <c r="E45" s="5">
        <v>0</v>
      </c>
      <c r="F45" s="45">
        <f>D45*E45*30</f>
        <v>0</v>
      </c>
      <c r="G45" s="49" t="s">
        <v>84</v>
      </c>
    </row>
    <row r="46" spans="1:7" ht="72" customHeight="1" x14ac:dyDescent="0.25">
      <c r="A46" s="25" t="s">
        <v>111</v>
      </c>
      <c r="B46" s="64" t="s">
        <v>141</v>
      </c>
      <c r="C46" s="41" t="s">
        <v>114</v>
      </c>
      <c r="D46" s="3">
        <v>1</v>
      </c>
      <c r="E46" s="5">
        <v>0</v>
      </c>
      <c r="F46" s="45">
        <f>D46*E46*2.5</f>
        <v>0</v>
      </c>
      <c r="G46" s="49" t="s">
        <v>105</v>
      </c>
    </row>
    <row r="47" spans="1:7" ht="72" customHeight="1" x14ac:dyDescent="0.25">
      <c r="A47" s="25" t="s">
        <v>113</v>
      </c>
      <c r="B47" s="64" t="s">
        <v>152</v>
      </c>
      <c r="C47" s="41" t="s">
        <v>60</v>
      </c>
      <c r="D47" s="3">
        <v>1</v>
      </c>
      <c r="E47" s="5">
        <v>0</v>
      </c>
      <c r="F47" s="45">
        <f>D47*E47*2.5</f>
        <v>0</v>
      </c>
      <c r="G47" s="49" t="s">
        <v>115</v>
      </c>
    </row>
    <row r="48" spans="1:7" ht="72" customHeight="1" x14ac:dyDescent="0.25">
      <c r="A48" s="25" t="s">
        <v>142</v>
      </c>
      <c r="B48" s="64" t="s">
        <v>153</v>
      </c>
      <c r="C48" s="41" t="s">
        <v>60</v>
      </c>
      <c r="D48" s="3">
        <v>1</v>
      </c>
      <c r="E48" s="5">
        <v>0</v>
      </c>
      <c r="F48" s="45">
        <f>D48*E48</f>
        <v>0</v>
      </c>
      <c r="G48" s="49" t="s">
        <v>115</v>
      </c>
    </row>
    <row r="49" spans="1:7" ht="20.25" customHeight="1" x14ac:dyDescent="0.25">
      <c r="A49" s="25"/>
      <c r="C49" s="6"/>
      <c r="D49" s="7"/>
      <c r="E49" s="21" t="s">
        <v>66</v>
      </c>
      <c r="F49" s="50">
        <f>SUM(F45:F48)</f>
        <v>0</v>
      </c>
      <c r="G49" s="52"/>
    </row>
    <row r="50" spans="1:7" x14ac:dyDescent="0.25">
      <c r="A50" s="22">
        <v>7</v>
      </c>
      <c r="B50" s="131" t="s">
        <v>26</v>
      </c>
      <c r="C50" s="132"/>
      <c r="D50" s="132"/>
      <c r="E50" s="132"/>
      <c r="F50" s="132"/>
      <c r="G50" s="133"/>
    </row>
    <row r="51" spans="1:7" ht="52.5" customHeight="1" x14ac:dyDescent="0.25">
      <c r="A51" s="23" t="s">
        <v>65</v>
      </c>
      <c r="B51" s="12" t="s">
        <v>101</v>
      </c>
      <c r="C51" s="11" t="s">
        <v>91</v>
      </c>
      <c r="D51" s="9">
        <v>100</v>
      </c>
      <c r="E51" s="10">
        <v>0</v>
      </c>
      <c r="F51" s="47">
        <f>D51*E51*30</f>
        <v>0</v>
      </c>
      <c r="G51" s="49" t="s">
        <v>84</v>
      </c>
    </row>
    <row r="52" spans="1:7" ht="21" customHeight="1" x14ac:dyDescent="0.25">
      <c r="A52" s="25"/>
      <c r="C52" s="27"/>
      <c r="D52" s="7"/>
      <c r="E52" s="21" t="s">
        <v>66</v>
      </c>
      <c r="F52" s="50">
        <f>SUM(F51:F51)</f>
        <v>0</v>
      </c>
      <c r="G52" s="52"/>
    </row>
    <row r="53" spans="1:7" ht="19.5" customHeight="1" thickBot="1" x14ac:dyDescent="0.3">
      <c r="A53" s="121"/>
      <c r="B53" s="38"/>
      <c r="C53" s="122"/>
      <c r="D53" s="122"/>
      <c r="E53" s="122"/>
      <c r="F53" s="48"/>
      <c r="G53" s="51"/>
    </row>
    <row r="54" spans="1:7" ht="19.5" customHeight="1" thickBot="1" x14ac:dyDescent="0.3">
      <c r="A54" s="14"/>
      <c r="B54" s="122"/>
      <c r="C54" s="162" t="s">
        <v>42</v>
      </c>
      <c r="D54" s="163"/>
      <c r="E54" s="164"/>
      <c r="F54" s="28">
        <f>F14+F32+F37+F43+F49+F52+F26</f>
        <v>0</v>
      </c>
      <c r="G54" s="51"/>
    </row>
    <row r="55" spans="1:7" x14ac:dyDescent="0.25">
      <c r="A55" s="152" t="s">
        <v>81</v>
      </c>
      <c r="B55" s="153"/>
      <c r="C55" s="153"/>
      <c r="D55" s="153"/>
      <c r="E55" s="153"/>
      <c r="F55" s="153"/>
      <c r="G55" s="123"/>
    </row>
    <row r="56" spans="1:7" ht="15.75" thickBot="1" x14ac:dyDescent="0.3">
      <c r="A56" s="154" t="s">
        <v>87</v>
      </c>
      <c r="B56" s="155"/>
      <c r="C56" s="155"/>
      <c r="D56" s="155"/>
      <c r="E56" s="155"/>
      <c r="F56" s="155"/>
      <c r="G56" s="124"/>
    </row>
  </sheetData>
  <sheetProtection algorithmName="SHA-512" hashValue="Xm15suNLPYYBlSLghIfztju20tEvmIqnWLsbckBLdVfpfNpucqftCFxYq8pHioIcFgNIXvCLZpRxylhNkWxZxg==" saltValue="Ue3lIRNeuvCrDLjXYQOf8Q==" spinCount="100000" sheet="1" selectLockedCells="1"/>
  <mergeCells count="7">
    <mergeCell ref="A1:G1"/>
    <mergeCell ref="A55:F55"/>
    <mergeCell ref="A56:F56"/>
    <mergeCell ref="J3:L3"/>
    <mergeCell ref="A2:F2"/>
    <mergeCell ref="B4:G4"/>
    <mergeCell ref="C54:E54"/>
  </mergeCells>
  <phoneticPr fontId="11" type="noConversion"/>
  <pageMargins left="0.511811024" right="0.511811024" top="0.78740157499999996" bottom="0.78740157499999996" header="0.31496062000000002" footer="0.31496062000000002"/>
  <pageSetup scale="87" fitToHeight="0" orientation="landscape" r:id="rId1"/>
  <rowBreaks count="3" manualBreakCount="3">
    <brk id="14" max="16383" man="1"/>
    <brk id="26" max="6" man="1"/>
    <brk id="43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zoomScaleNormal="100" zoomScaleSheetLayoutView="100" workbookViewId="0">
      <selection activeCell="C5" sqref="C5"/>
    </sheetView>
  </sheetViews>
  <sheetFormatPr defaultColWidth="9.140625" defaultRowHeight="15" x14ac:dyDescent="0.25"/>
  <cols>
    <col min="1" max="1" width="5.42578125" style="19" customWidth="1"/>
    <col min="2" max="2" width="44" style="19" customWidth="1"/>
    <col min="3" max="3" width="14.5703125" style="19" customWidth="1"/>
    <col min="4" max="4" width="29.7109375" style="19" customWidth="1"/>
    <col min="5" max="5" width="16.7109375" style="19" bestFit="1" customWidth="1"/>
    <col min="6" max="6" width="17.28515625" style="19" bestFit="1" customWidth="1"/>
    <col min="7" max="16384" width="9.140625" style="19"/>
  </cols>
  <sheetData>
    <row r="1" spans="1:4" ht="27.75" customHeight="1" x14ac:dyDescent="0.25">
      <c r="A1" s="165" t="s">
        <v>118</v>
      </c>
      <c r="B1" s="166"/>
      <c r="C1" s="166"/>
      <c r="D1" s="167"/>
    </row>
    <row r="2" spans="1:4" x14ac:dyDescent="0.25">
      <c r="A2" s="55" t="s">
        <v>44</v>
      </c>
      <c r="B2" s="17" t="s">
        <v>28</v>
      </c>
      <c r="C2" s="112">
        <v>5.5199999999999999E-2</v>
      </c>
      <c r="D2" s="56"/>
    </row>
    <row r="3" spans="1:4" x14ac:dyDescent="0.25">
      <c r="A3" s="55" t="s">
        <v>45</v>
      </c>
      <c r="B3" s="17" t="s">
        <v>46</v>
      </c>
      <c r="C3" s="112">
        <v>1.0200000000000001E-2</v>
      </c>
      <c r="D3" s="56"/>
    </row>
    <row r="4" spans="1:4" x14ac:dyDescent="0.25">
      <c r="A4" s="55" t="s">
        <v>47</v>
      </c>
      <c r="B4" s="17" t="s">
        <v>29</v>
      </c>
      <c r="C4" s="112">
        <v>8.4000000000000005E-2</v>
      </c>
      <c r="D4" s="56"/>
    </row>
    <row r="5" spans="1:4" x14ac:dyDescent="0.25">
      <c r="A5" s="55" t="s">
        <v>48</v>
      </c>
      <c r="B5" s="17" t="s">
        <v>49</v>
      </c>
      <c r="C5" s="112">
        <v>1.2200000000000001E-2</v>
      </c>
      <c r="D5" s="56"/>
    </row>
    <row r="6" spans="1:4" x14ac:dyDescent="0.25">
      <c r="A6" s="55" t="s">
        <v>50</v>
      </c>
      <c r="B6" s="17" t="s">
        <v>51</v>
      </c>
      <c r="C6" s="112">
        <v>2.3199999999999998E-2</v>
      </c>
      <c r="D6" s="56"/>
    </row>
    <row r="7" spans="1:4" x14ac:dyDescent="0.25">
      <c r="A7" s="55" t="s">
        <v>52</v>
      </c>
      <c r="B7" s="17" t="s">
        <v>53</v>
      </c>
      <c r="C7" s="112">
        <f>SUM(C8:C10)</f>
        <v>8.6500000000000007E-2</v>
      </c>
      <c r="D7" s="56"/>
    </row>
    <row r="8" spans="1:4" x14ac:dyDescent="0.25">
      <c r="A8" s="55"/>
      <c r="B8" s="18" t="s">
        <v>54</v>
      </c>
      <c r="C8" s="113">
        <v>0.05</v>
      </c>
      <c r="D8" s="56"/>
    </row>
    <row r="9" spans="1:4" x14ac:dyDescent="0.25">
      <c r="A9" s="55"/>
      <c r="B9" s="18" t="s">
        <v>31</v>
      </c>
      <c r="C9" s="113">
        <v>0.03</v>
      </c>
      <c r="D9" s="56"/>
    </row>
    <row r="10" spans="1:4" x14ac:dyDescent="0.25">
      <c r="A10" s="55"/>
      <c r="B10" s="18" t="s">
        <v>30</v>
      </c>
      <c r="C10" s="113">
        <v>6.4999999999999997E-3</v>
      </c>
      <c r="D10" s="56"/>
    </row>
    <row r="11" spans="1:4" x14ac:dyDescent="0.25">
      <c r="A11" s="168" t="s">
        <v>42</v>
      </c>
      <c r="B11" s="169"/>
      <c r="C11" s="169"/>
      <c r="D11" s="56">
        <f>((1+C2+C6+C5)*(1+C3)*(1+C4)/(1-C7))-1</f>
        <v>0.30735516812260544</v>
      </c>
    </row>
    <row r="12" spans="1:4" ht="60" customHeight="1" x14ac:dyDescent="0.25">
      <c r="A12" s="173" t="s">
        <v>55</v>
      </c>
      <c r="B12" s="174"/>
      <c r="C12" s="174"/>
      <c r="D12" s="175"/>
    </row>
    <row r="13" spans="1:4" ht="52.5" customHeight="1" x14ac:dyDescent="0.25">
      <c r="A13" s="176" t="s">
        <v>154</v>
      </c>
      <c r="B13" s="177"/>
      <c r="C13" s="177"/>
      <c r="D13" s="178"/>
    </row>
    <row r="14" spans="1:4" ht="63.75" customHeight="1" thickBot="1" x14ac:dyDescent="0.3">
      <c r="A14" s="170" t="s">
        <v>56</v>
      </c>
      <c r="B14" s="171"/>
      <c r="C14" s="171"/>
      <c r="D14" s="172"/>
    </row>
  </sheetData>
  <sheetProtection selectLockedCells="1"/>
  <mergeCells count="5">
    <mergeCell ref="A1:D1"/>
    <mergeCell ref="A11:C11"/>
    <mergeCell ref="A14:D14"/>
    <mergeCell ref="A12:D12"/>
    <mergeCell ref="A13:D13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1"/>
  <sheetViews>
    <sheetView zoomScale="120" zoomScaleNormal="120" zoomScaleSheetLayoutView="100" workbookViewId="0">
      <selection activeCell="B6" sqref="B6"/>
    </sheetView>
  </sheetViews>
  <sheetFormatPr defaultColWidth="11.42578125" defaultRowHeight="15" x14ac:dyDescent="0.25"/>
  <cols>
    <col min="1" max="1" width="6.140625" style="76" customWidth="1"/>
    <col min="2" max="2" width="52.140625" style="76" customWidth="1"/>
    <col min="3" max="3" width="37.85546875" style="76" customWidth="1"/>
    <col min="4" max="16384" width="11.42578125" style="76"/>
  </cols>
  <sheetData>
    <row r="1" spans="1:3" x14ac:dyDescent="0.25">
      <c r="A1" s="182" t="s">
        <v>68</v>
      </c>
      <c r="B1" s="183"/>
      <c r="C1" s="184"/>
    </row>
    <row r="2" spans="1:3" x14ac:dyDescent="0.25">
      <c r="A2" s="185" t="s">
        <v>69</v>
      </c>
      <c r="B2" s="186"/>
      <c r="C2" s="187"/>
    </row>
    <row r="3" spans="1:3" x14ac:dyDescent="0.25">
      <c r="A3" s="188" t="s">
        <v>70</v>
      </c>
      <c r="B3" s="189"/>
      <c r="C3" s="190"/>
    </row>
    <row r="4" spans="1:3" x14ac:dyDescent="0.25">
      <c r="A4" s="188" t="s">
        <v>71</v>
      </c>
      <c r="B4" s="189"/>
      <c r="C4" s="190"/>
    </row>
    <row r="5" spans="1:3" x14ac:dyDescent="0.25">
      <c r="A5" s="188" t="s">
        <v>72</v>
      </c>
      <c r="B5" s="189"/>
      <c r="C5" s="190"/>
    </row>
    <row r="6" spans="1:3" x14ac:dyDescent="0.25">
      <c r="A6" s="36" t="s">
        <v>73</v>
      </c>
      <c r="B6" s="37"/>
      <c r="C6" s="75" t="s">
        <v>74</v>
      </c>
    </row>
    <row r="7" spans="1:3" ht="15.75" thickBot="1" x14ac:dyDescent="0.3">
      <c r="A7" s="191" t="s">
        <v>75</v>
      </c>
      <c r="B7" s="192"/>
      <c r="C7" s="193"/>
    </row>
    <row r="8" spans="1:3" ht="15.75" thickBot="1" x14ac:dyDescent="0.3">
      <c r="A8" s="194" t="s">
        <v>76</v>
      </c>
      <c r="B8" s="195"/>
      <c r="C8" s="196"/>
    </row>
    <row r="9" spans="1:3" ht="15.75" thickBot="1" x14ac:dyDescent="0.3">
      <c r="A9" s="197"/>
      <c r="B9" s="198"/>
      <c r="C9" s="199"/>
    </row>
    <row r="10" spans="1:3" ht="46.5" customHeight="1" thickBot="1" x14ac:dyDescent="0.3">
      <c r="A10" s="204" t="s">
        <v>120</v>
      </c>
      <c r="B10" s="205"/>
      <c r="C10" s="206"/>
    </row>
    <row r="11" spans="1:3" s="77" customFormat="1" ht="11.25" customHeight="1" x14ac:dyDescent="0.25">
      <c r="A11" s="87"/>
      <c r="B11" s="88"/>
      <c r="C11" s="89"/>
    </row>
    <row r="12" spans="1:3" ht="46.5" customHeight="1" x14ac:dyDescent="0.25">
      <c r="A12" s="90" t="s">
        <v>0</v>
      </c>
      <c r="B12" s="91" t="s">
        <v>32</v>
      </c>
      <c r="C12" s="92" t="s">
        <v>67</v>
      </c>
    </row>
    <row r="13" spans="1:3" x14ac:dyDescent="0.25">
      <c r="A13" s="93">
        <v>1</v>
      </c>
      <c r="B13" s="94" t="s">
        <v>89</v>
      </c>
      <c r="C13" s="95">
        <f>Equipe!D6</f>
        <v>0</v>
      </c>
    </row>
    <row r="14" spans="1:3" ht="24.75" customHeight="1" x14ac:dyDescent="0.25">
      <c r="A14" s="96">
        <v>2</v>
      </c>
      <c r="B14" s="97" t="s">
        <v>33</v>
      </c>
      <c r="C14" s="98">
        <f>Recursos!F14</f>
        <v>0</v>
      </c>
    </row>
    <row r="15" spans="1:3" x14ac:dyDescent="0.25">
      <c r="A15" s="99">
        <v>3</v>
      </c>
      <c r="B15" s="97" t="s">
        <v>34</v>
      </c>
      <c r="C15" s="100">
        <f>Recursos!F26</f>
        <v>0</v>
      </c>
    </row>
    <row r="16" spans="1:3" x14ac:dyDescent="0.25">
      <c r="A16" s="99">
        <v>4</v>
      </c>
      <c r="B16" s="94" t="s">
        <v>35</v>
      </c>
      <c r="C16" s="100">
        <f>Recursos!F32</f>
        <v>0</v>
      </c>
    </row>
    <row r="17" spans="1:3" ht="30" x14ac:dyDescent="0.25">
      <c r="A17" s="99">
        <v>5</v>
      </c>
      <c r="B17" s="101" t="s">
        <v>102</v>
      </c>
      <c r="C17" s="100">
        <f>Recursos!F37</f>
        <v>0</v>
      </c>
    </row>
    <row r="18" spans="1:3" x14ac:dyDescent="0.25">
      <c r="A18" s="99">
        <v>6</v>
      </c>
      <c r="B18" s="102" t="s">
        <v>37</v>
      </c>
      <c r="C18" s="100">
        <f>Recursos!F43</f>
        <v>0</v>
      </c>
    </row>
    <row r="19" spans="1:3" x14ac:dyDescent="0.25">
      <c r="A19" s="99">
        <v>7</v>
      </c>
      <c r="B19" s="94" t="s">
        <v>121</v>
      </c>
      <c r="C19" s="100">
        <f>Recursos!F49</f>
        <v>0</v>
      </c>
    </row>
    <row r="20" spans="1:3" x14ac:dyDescent="0.25">
      <c r="A20" s="99">
        <v>8</v>
      </c>
      <c r="B20" s="94" t="s">
        <v>38</v>
      </c>
      <c r="C20" s="100">
        <f>Recursos!F52</f>
        <v>0</v>
      </c>
    </row>
    <row r="21" spans="1:3" x14ac:dyDescent="0.25">
      <c r="A21" s="99"/>
      <c r="B21" s="102"/>
      <c r="C21" s="98"/>
    </row>
    <row r="22" spans="1:3" x14ac:dyDescent="0.25">
      <c r="A22" s="200" t="s">
        <v>39</v>
      </c>
      <c r="B22" s="201"/>
      <c r="C22" s="103">
        <f>SUM(C13:C20)</f>
        <v>0</v>
      </c>
    </row>
    <row r="23" spans="1:3" x14ac:dyDescent="0.25">
      <c r="A23" s="104">
        <v>11</v>
      </c>
      <c r="B23" s="105" t="s">
        <v>27</v>
      </c>
      <c r="C23" s="106">
        <f>BDI!D11</f>
        <v>0.30735516812260544</v>
      </c>
    </row>
    <row r="24" spans="1:3" x14ac:dyDescent="0.25">
      <c r="A24" s="99"/>
      <c r="B24" s="97"/>
      <c r="C24" s="107"/>
    </row>
    <row r="25" spans="1:3" ht="15" customHeight="1" thickBot="1" x14ac:dyDescent="0.3">
      <c r="A25" s="202" t="s">
        <v>42</v>
      </c>
      <c r="B25" s="203"/>
      <c r="C25" s="108">
        <f>C22+(C22*C23)</f>
        <v>0</v>
      </c>
    </row>
    <row r="26" spans="1:3" ht="15.75" thickBot="1" x14ac:dyDescent="0.3">
      <c r="A26" s="207"/>
      <c r="B26" s="208"/>
      <c r="C26" s="209"/>
    </row>
    <row r="27" spans="1:3" ht="24" customHeight="1" x14ac:dyDescent="0.25">
      <c r="A27" s="78" t="s">
        <v>79</v>
      </c>
      <c r="B27" s="79"/>
      <c r="C27" s="80"/>
    </row>
    <row r="28" spans="1:3" x14ac:dyDescent="0.25">
      <c r="A28" s="179"/>
      <c r="B28" s="180"/>
      <c r="C28" s="181"/>
    </row>
    <row r="29" spans="1:3" ht="21.75" customHeight="1" x14ac:dyDescent="0.25">
      <c r="A29" s="111" t="s">
        <v>80</v>
      </c>
      <c r="B29" s="109"/>
      <c r="C29" s="110" t="s">
        <v>77</v>
      </c>
    </row>
    <row r="30" spans="1:3" x14ac:dyDescent="0.25">
      <c r="A30" s="81"/>
      <c r="B30" s="82"/>
      <c r="C30" s="83"/>
    </row>
    <row r="31" spans="1:3" ht="30.75" customHeight="1" thickBot="1" x14ac:dyDescent="0.3">
      <c r="A31" s="84" t="s">
        <v>78</v>
      </c>
      <c r="B31" s="85"/>
      <c r="C31" s="86"/>
    </row>
  </sheetData>
  <sheetProtection algorithmName="SHA-512" hashValue="22TRo887EG4/whuyk3mxuhIxY7cDQCeSgxUTtKJZKtqpX4/yAenFy6pWEp89dEfsKWb2ULK1edTtIAYXF3au9Q==" saltValue="am3VmTsuC8YRTLlV5NC3Hw==" spinCount="100000" sheet="1" selectLockedCells="1"/>
  <mergeCells count="13">
    <mergeCell ref="A28:C28"/>
    <mergeCell ref="A1:C1"/>
    <mergeCell ref="A2:C2"/>
    <mergeCell ref="A3:C3"/>
    <mergeCell ref="A4:C4"/>
    <mergeCell ref="A5:C5"/>
    <mergeCell ref="A7:C7"/>
    <mergeCell ref="A8:C8"/>
    <mergeCell ref="A9:C9"/>
    <mergeCell ref="A22:B22"/>
    <mergeCell ref="A25:B25"/>
    <mergeCell ref="A10:C10"/>
    <mergeCell ref="A26:C26"/>
  </mergeCells>
  <pageMargins left="0.511811024" right="0.511811024" top="0.78740157499999996" bottom="0.78740157499999996" header="0.31496062000000002" footer="0.31496062000000002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Equipe</vt:lpstr>
      <vt:lpstr>Recursos</vt:lpstr>
      <vt:lpstr>BDI</vt:lpstr>
      <vt:lpstr>Planilha Composição Final</vt:lpstr>
      <vt:lpstr>Equipe!Area_de_impressao</vt:lpstr>
      <vt:lpstr>Recursos!Area_de_impressao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</dc:creator>
  <cp:lastModifiedBy>Vader Zuliane Braga</cp:lastModifiedBy>
  <cp:lastPrinted>2025-09-26T12:49:15Z</cp:lastPrinted>
  <dcterms:created xsi:type="dcterms:W3CDTF">2020-03-26T20:27:15Z</dcterms:created>
  <dcterms:modified xsi:type="dcterms:W3CDTF">2025-11-04T19:13:05Z</dcterms:modified>
</cp:coreProperties>
</file>