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M:\PUBLICO-DEMANT\02. CONTRATAÇÕES\TR SUBESTAÇÃO\TR GERENCIAMENTO\Anexo V\"/>
    </mc:Choice>
  </mc:AlternateContent>
  <xr:revisionPtr revIDLastSave="0" documentId="13_ncr:1_{64BB8A6D-78DE-417C-9A72-869156981F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osta Licitante" sheetId="30" r:id="rId1"/>
    <sheet name="Det. Rem. Fixa" sheetId="34" r:id="rId2"/>
    <sheet name="Cronograma" sheetId="33" r:id="rId3"/>
    <sheet name="BDI" sheetId="32" r:id="rId4"/>
  </sheets>
  <externalReferences>
    <externalReference r:id="rId5"/>
    <externalReference r:id="rId6"/>
  </externalReferences>
  <definedNames>
    <definedName name="__xlnm.Print_Area_2">#REF!</definedName>
    <definedName name="__xlnm.Print_Area_3">#REF!</definedName>
    <definedName name="__xlnm.Print_Area_3_1">#REF!</definedName>
    <definedName name="__xlnm.Print_Titles_3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>"$#REF!.$A$1:$B$3278"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_xlnm.Print_Area" localSheetId="3">BDI!$A$1:$I$35</definedName>
    <definedName name="_xlnm.Print_Area" localSheetId="2">Cronograma!$B$2:$N$14</definedName>
    <definedName name="_xlnm.Print_Area" localSheetId="1">'Det. Rem. Fixa'!$B$3:$E$15</definedName>
    <definedName name="_xlnm.Print_Area" localSheetId="0">'Proposta Licitante'!$B$2:$F$9</definedName>
    <definedName name="AUDITORIO">#REF!</definedName>
    <definedName name="BBB">#REF!</definedName>
    <definedName name="BD">#REF!</definedName>
    <definedName name="BDI">#REF!</definedName>
    <definedName name="BDI_LIC">#REF!</definedName>
    <definedName name="cfs">#REF!</definedName>
    <definedName name="crono">#REF!</definedName>
    <definedName name="CRONO_ADD">#REF!</definedName>
    <definedName name="CRONO_RES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ini">'[1] '!#REF!</definedName>
    <definedName name="k">"$#REF!.$A$1:$B$2408"</definedName>
    <definedName name="KKKKKKK" localSheetId="3">#REF!</definedName>
    <definedName name="matriz">'[1] '!#REF!</definedName>
    <definedName name="MINUS">#REF!</definedName>
    <definedName name="OBRA">'[2]FOLHA FECHAMENTO'!$O$9:$O$13</definedName>
    <definedName name="Plan1">"$#REF!.$A$1:$B$2408"</definedName>
    <definedName name="PLUS">#REF!</definedName>
    <definedName name="po">#REF!</definedName>
    <definedName name="REF">'[1] '!$F$464:$F$489</definedName>
    <definedName name="rere">#REF!</definedName>
    <definedName name="RODAPÉ">[1]Relatório!#REF!</definedName>
    <definedName name="rt">#REF!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#REF!</definedName>
    <definedName name="teste">"$#REF!.$A$1:$B$3278"</definedName>
    <definedName name="TOTAL_ACU_REF">#REF!</definedName>
    <definedName name="TOTAL_ADD">#REF!</definedName>
    <definedName name="TOTAL_ADD_ACU">#REF!</definedName>
    <definedName name="TOTAL_REF">#REF!</definedName>
    <definedName name="TOTAL_RES">#REF!</definedName>
    <definedName name="TOTAL_RES_ACU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5" i="34" l="1"/>
  <c r="E8" i="34"/>
  <c r="C9" i="34"/>
  <c r="C10" i="34" s="1"/>
  <c r="E10" i="34" s="1"/>
  <c r="N12" i="33"/>
  <c r="D12" i="33"/>
  <c r="E12" i="33"/>
  <c r="F12" i="33"/>
  <c r="G12" i="33"/>
  <c r="H12" i="33"/>
  <c r="I12" i="33"/>
  <c r="J12" i="33"/>
  <c r="K12" i="33"/>
  <c r="L12" i="33"/>
  <c r="M12" i="33"/>
  <c r="C12" i="33"/>
  <c r="D6" i="33"/>
  <c r="E6" i="33"/>
  <c r="F6" i="33"/>
  <c r="G6" i="33"/>
  <c r="H6" i="33"/>
  <c r="I6" i="33"/>
  <c r="J6" i="33"/>
  <c r="K6" i="33"/>
  <c r="L6" i="33"/>
  <c r="M6" i="33"/>
  <c r="N6" i="33"/>
  <c r="C6" i="33"/>
  <c r="C8" i="33" s="1"/>
  <c r="C7" i="33"/>
  <c r="E9" i="34" l="1"/>
  <c r="C11" i="34"/>
  <c r="E11" i="34" s="1"/>
  <c r="D8" i="33"/>
  <c r="E8" i="33" s="1"/>
  <c r="F8" i="33"/>
  <c r="D7" i="33"/>
  <c r="E7" i="33" s="1"/>
  <c r="F7" i="33" s="1"/>
  <c r="G8" i="33"/>
  <c r="H8" i="33" s="1"/>
  <c r="I8" i="33" s="1"/>
  <c r="J8" i="33" s="1"/>
  <c r="K8" i="33" s="1"/>
  <c r="L8" i="33" s="1"/>
  <c r="M8" i="33" s="1"/>
  <c r="N8" i="33" s="1"/>
  <c r="C14" i="33" s="1"/>
  <c r="D14" i="33" s="1"/>
  <c r="E14" i="33" s="1"/>
  <c r="F14" i="33" s="1"/>
  <c r="G14" i="33" s="1"/>
  <c r="H14" i="33" s="1"/>
  <c r="I14" i="33" s="1"/>
  <c r="J14" i="33" s="1"/>
  <c r="K14" i="33" s="1"/>
  <c r="L14" i="33" s="1"/>
  <c r="M14" i="33" s="1"/>
  <c r="N14" i="33" s="1"/>
  <c r="C12" i="34" l="1"/>
  <c r="E12" i="34" s="1"/>
  <c r="G7" i="33"/>
  <c r="H7" i="33" s="1"/>
  <c r="I7" i="33" s="1"/>
  <c r="J7" i="33"/>
  <c r="K7" i="33" s="1"/>
  <c r="L7" i="33" s="1"/>
  <c r="M7" i="33" s="1"/>
  <c r="N7" i="33" s="1"/>
  <c r="C13" i="33" s="1"/>
  <c r="D13" i="33" s="1"/>
  <c r="E13" i="33" s="1"/>
  <c r="F13" i="33" s="1"/>
  <c r="G13" i="33" s="1"/>
  <c r="H13" i="33" s="1"/>
  <c r="I13" i="33" s="1"/>
  <c r="J13" i="33" s="1"/>
  <c r="K13" i="33" s="1"/>
  <c r="L13" i="33" s="1"/>
  <c r="M13" i="33" s="1"/>
  <c r="N13" i="33" s="1"/>
  <c r="C13" i="34" l="1"/>
  <c r="E13" i="34" s="1"/>
  <c r="C14" i="34" l="1"/>
  <c r="E14" i="34" s="1"/>
  <c r="E15" i="34" l="1"/>
  <c r="G18" i="32" l="1"/>
  <c r="H18" i="32"/>
  <c r="I18" i="32"/>
  <c r="D11" i="32" l="1"/>
  <c r="F10" i="32"/>
  <c r="F9" i="32"/>
  <c r="F8" i="32"/>
  <c r="F7" i="32"/>
  <c r="F6" i="32"/>
  <c r="D18" i="32" l="1"/>
  <c r="E18" i="32" l="1"/>
  <c r="C6" i="32" l="1"/>
  <c r="C8" i="32"/>
  <c r="C7" i="32"/>
  <c r="C9" i="32"/>
  <c r="C10" i="32" s="1"/>
  <c r="C11" i="32" l="1"/>
  <c r="C16" i="32" s="1"/>
  <c r="C17" i="32" s="1"/>
  <c r="D7" i="30" l="1"/>
  <c r="C5" i="30" l="1"/>
  <c r="F5" i="30" s="1"/>
  <c r="C6" i="30"/>
</calcChain>
</file>

<file path=xl/sharedStrings.xml><?xml version="1.0" encoding="utf-8"?>
<sst xmlns="http://schemas.openxmlformats.org/spreadsheetml/2006/main" count="105" uniqueCount="97">
  <si>
    <t>TOTAL</t>
  </si>
  <si>
    <t>Item</t>
  </si>
  <si>
    <t>SUPERVISÃO - REMUNERAÇÃO VARIÁVEL</t>
  </si>
  <si>
    <t>SUPERVISÃO - REMUNERAÇÃO FIXA</t>
  </si>
  <si>
    <t>Financeiro (%)</t>
  </si>
  <si>
    <t>Financeiro (R$)</t>
  </si>
  <si>
    <t>Mês 10</t>
  </si>
  <si>
    <t>Mês 11</t>
  </si>
  <si>
    <t>Mês 12</t>
  </si>
  <si>
    <t>Mês 13</t>
  </si>
  <si>
    <t>Mês 14</t>
  </si>
  <si>
    <t>Mês 15</t>
  </si>
  <si>
    <t>Mês 16</t>
  </si>
  <si>
    <t>Mês 17</t>
  </si>
  <si>
    <t>Mês 18</t>
  </si>
  <si>
    <t>Mês 19</t>
  </si>
  <si>
    <t>Mês 20</t>
  </si>
  <si>
    <t>Acumulado (%)</t>
  </si>
  <si>
    <t>Acumulado (R$)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</si>
  <si>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</si>
  <si>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</si>
  <si>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</si>
  <si>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</si>
  <si>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</si>
  <si>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</si>
  <si>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</si>
  <si>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</si>
  <si>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</si>
  <si>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 xml:space="preserve">DESCRIÇÃO </t>
  </si>
  <si>
    <t>Valor</t>
  </si>
  <si>
    <t>% em Relação ao Total do Contrato</t>
  </si>
  <si>
    <t>Qtde</t>
  </si>
  <si>
    <t>Valor Mensal</t>
  </si>
  <si>
    <t>% em Relação aos Valores de cada Medição dos Contratos de Execução das OBRAS.</t>
  </si>
  <si>
    <t>Físico (Relatórios Mín.)</t>
  </si>
  <si>
    <t>MODELO DE PROPOSTA DE PREÇOS - LICITANTE
Mês base: abertura das propostas</t>
  </si>
  <si>
    <t>CUSTO TOTAL DO SERVIÇO (R$):</t>
  </si>
  <si>
    <t>ITEM</t>
  </si>
  <si>
    <t>DISCRIMINAÇÃO</t>
  </si>
  <si>
    <t>VALOR (R$)</t>
  </si>
  <si>
    <t>TAXA (%)</t>
  </si>
  <si>
    <t>OBSERVAÇÃO</t>
  </si>
  <si>
    <t>SITUAÇÃO DO INTERVALO ADMISSIVEL</t>
  </si>
  <si>
    <t>PARCELAS DO BDI (%)</t>
  </si>
  <si>
    <t>1 Quartil</t>
  </si>
  <si>
    <t xml:space="preserve">Médio </t>
  </si>
  <si>
    <t>3 Quartil</t>
  </si>
  <si>
    <t>AC - ADMINISTRAÇÃO CENTRAL</t>
  </si>
  <si>
    <t>SG - SEGUROS + GARANTIA</t>
  </si>
  <si>
    <t>R - RISCOS</t>
  </si>
  <si>
    <t>DF - DESPESAS FINANCEIRAS</t>
  </si>
  <si>
    <t>L - LUCRO BRUTO</t>
  </si>
  <si>
    <t>I - IMPOSTOS</t>
  </si>
  <si>
    <t>6.1</t>
  </si>
  <si>
    <t>PIS</t>
  </si>
  <si>
    <t>6.2</t>
  </si>
  <si>
    <t>COFINS</t>
  </si>
  <si>
    <t>6.3</t>
  </si>
  <si>
    <t>ISS (CONFORME LEGISLAÇÃO MUNICIPAL)</t>
  </si>
  <si>
    <t>6.4</t>
  </si>
  <si>
    <t>CONTRIB.PREV. SOBRE REC. BRUTA - CPRB</t>
  </si>
  <si>
    <t>TOTAL DO BDI (R$)</t>
  </si>
  <si>
    <t>Parâmetros do Acórdão 2.622/2013 - Plenário</t>
  </si>
  <si>
    <t>PREÇO DE VENDA (R$)</t>
  </si>
  <si>
    <t>Sem CPRB</t>
  </si>
  <si>
    <t>BDI (%)</t>
  </si>
  <si>
    <t>Equação Acordão TCU 2.622/2013 - Plenário</t>
  </si>
  <si>
    <t>Onde:</t>
  </si>
  <si>
    <t>AC: taxa de administração central;</t>
  </si>
  <si>
    <t>S: taxa de seguros;</t>
  </si>
  <si>
    <t>G: taxa de garantias;</t>
  </si>
  <si>
    <t>R: taxa de riscos;</t>
  </si>
  <si>
    <t>DF: taxa de despesas financeiras;</t>
  </si>
  <si>
    <t>L: taxa de lucro/remuneração;</t>
  </si>
  <si>
    <t>I: taxa de incidência de impostos (PIS, COFINS, ISS, CPRB).</t>
  </si>
  <si>
    <t>PRAZO DE OBRA:</t>
  </si>
  <si>
    <t>MÊS(ES)</t>
  </si>
  <si>
    <t>Com CPRB</t>
  </si>
  <si>
    <t>COMPOSIÇÃO DE BDI</t>
  </si>
  <si>
    <t>OBS: Preencher a célula em VERDE com o total da proposta da licitante.</t>
  </si>
  <si>
    <t>CRONOGRAMA FÍSICO-FINANCEIRO DE REFERÊNCIA - APPA
SAP 1000000330- “Contratação de empresa de Consultoria para prestação de serviços de Engenharia do Proprietário para realizar o acompanhamento, supervisão técnica e apoio à fiscalização em todas as etapas de implantação do empreendimento de ampliação e modernização do sistema de distribuição de energia elétrica para a Faixa Portuária do Porto de Paranaguá, conforme contratação semi-integrada referente à elaboração dos projetos executivos e implantação das obras, Processo SAP 1000000287, Edital de Licitação nº 287/2025-APPA”.</t>
  </si>
  <si>
    <t>Mês 21</t>
  </si>
  <si>
    <t>Mês 22</t>
  </si>
  <si>
    <t>Mês 23</t>
  </si>
  <si>
    <t>Mês 24</t>
  </si>
  <si>
    <t>Núm. Meses</t>
  </si>
  <si>
    <t>Engenheiro(a) (Coordenador)</t>
  </si>
  <si>
    <t xml:space="preserve">Secretário(a) </t>
  </si>
  <si>
    <t>Recursos Materiais</t>
  </si>
  <si>
    <t xml:space="preserve">Engenheiro(a) Civil Sênior </t>
  </si>
  <si>
    <t xml:space="preserve">Engenheiro(a) Eletricista Sênior </t>
  </si>
  <si>
    <t xml:space="preserve">Técnico em Construção Civil/Edificações Sênior </t>
  </si>
  <si>
    <t xml:space="preserve">Técnico em Eletrotécnica/Eletrônica Sênior </t>
  </si>
  <si>
    <t>Valor unitário</t>
  </si>
  <si>
    <t>Valor Total</t>
  </si>
  <si>
    <t>SAP 1000000330- “Contratação de empresa de Consultoria para prestação de serviços de Engenharia do Proprietário para realizar o acompanhamento, supervisão técnica e apoio à fiscalização em todas as etapas de implantação do empreendimento de ampliação e modernização do sistema de distribuição de energia elétrica para a Faixa Portuária do Porto de Paranaguá, conforme contratação semi-integrada referente à elaboração dos projetos executivos e implantação das obras, Processo SAP 1000000287, Edital de Licitação nº 287/2025-APPA”.</t>
  </si>
  <si>
    <t>Detalhamento do item "SUPERVISÃO - Remuneração Fixa"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</si>
</sst>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%"/>
    <numFmt numFmtId="165" formatCode="_(&quot;R$&quot;* #,##0.00_);_(&quot;R$&quot;* \(#,##0.00\);_(&quot;R$&quot;* &quot;-&quot;??_);_(@_)"/>
    <numFmt numFmtId="166" formatCode="&quot;R$&quot;\ #,##0.0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2"/>
      <color theme="1"/>
      <name val="Arial"/>
      <family val="2"/>
    </font>
    <font>
      <sz val="12"/>
      <color rgb="FF000000"/>
      <name val="Verdana"/>
      <family val="2"/>
    </font>
    <font>
      <b/>
      <sz val="10"/>
      <color theme="1"/>
      <name val="Source Sans Pro Light"/>
      <family val="2"/>
    </font>
    <font>
      <sz val="10"/>
      <color theme="1"/>
      <name val="Source Sans Pro Light"/>
      <family val="2"/>
    </font>
    <font>
      <b/>
      <sz val="11"/>
      <color theme="1"/>
      <name val="Source sans pro ligth"/>
    </font>
    <font>
      <sz val="11"/>
      <color theme="1"/>
      <name val="SOURCE SANS PRO LIGTH"/>
    </font>
    <font>
      <b/>
      <sz val="12"/>
      <name val="Calibri"/>
      <family val="2"/>
    </font>
    <font>
      <sz val="10"/>
      <color theme="0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Source Sans Pro Light"/>
      <family val="2"/>
    </font>
    <font>
      <sz val="11"/>
      <name val="Source Sans Pro Light"/>
      <family val="2"/>
    </font>
    <font>
      <sz val="11"/>
      <color theme="1"/>
      <name val="Source Sans Pro Light"/>
      <family val="2"/>
    </font>
    <font>
      <sz val="11"/>
      <color rgb="FF000000"/>
      <name val="Source Sans Pro Light"/>
      <family val="2"/>
    </font>
    <font>
      <b/>
      <sz val="11"/>
      <color theme="1"/>
      <name val="Source Sans Pro Light"/>
    </font>
    <font>
      <sz val="12"/>
      <color theme="1"/>
      <name val="Source sans pro ligth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44" fontId="3" fillId="0" borderId="0" applyFont="0" applyFill="0" applyBorder="0" applyAlignment="0" applyProtection="0"/>
    <xf numFmtId="44" fontId="5" fillId="0" borderId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9" fontId="2" fillId="0" borderId="0" applyFill="0" applyBorder="0" applyAlignment="0" applyProtection="0"/>
    <xf numFmtId="44" fontId="2" fillId="0" borderId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5" fillId="0" borderId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5" fillId="0" borderId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5" fillId="0" borderId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Border="1"/>
    <xf numFmtId="0" fontId="0" fillId="0" borderId="0" xfId="0"/>
    <xf numFmtId="0" fontId="4" fillId="0" borderId="0" xfId="0" applyFont="1"/>
    <xf numFmtId="0" fontId="0" fillId="0" borderId="0" xfId="0"/>
    <xf numFmtId="0" fontId="10" fillId="4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11" fillId="0" borderId="0" xfId="0" applyFont="1"/>
    <xf numFmtId="2" fontId="8" fillId="4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/>
    </xf>
    <xf numFmtId="44" fontId="11" fillId="0" borderId="1" xfId="0" applyNumberFormat="1" applyFont="1" applyBorder="1" applyAlignment="1" applyProtection="1">
      <alignment horizontal="center" vertical="center"/>
    </xf>
    <xf numFmtId="44" fontId="10" fillId="3" borderId="1" xfId="0" applyNumberFormat="1" applyFont="1" applyFill="1" applyBorder="1" applyProtection="1">
      <protection locked="0"/>
    </xf>
    <xf numFmtId="10" fontId="10" fillId="0" borderId="1" xfId="0" applyNumberFormat="1" applyFont="1" applyBorder="1" applyAlignment="1">
      <alignment horizontal="center"/>
    </xf>
    <xf numFmtId="0" fontId="11" fillId="0" borderId="0" xfId="0" applyFont="1" applyBorder="1"/>
    <xf numFmtId="0" fontId="11" fillId="0" borderId="0" xfId="0" applyFont="1" applyFill="1" applyBorder="1"/>
    <xf numFmtId="0" fontId="2" fillId="5" borderId="0" xfId="51" applyFill="1" applyBorder="1"/>
    <xf numFmtId="0" fontId="2" fillId="5" borderId="0" xfId="51" applyFill="1" applyBorder="1" applyAlignment="1">
      <alignment horizontal="center"/>
    </xf>
    <xf numFmtId="165" fontId="2" fillId="7" borderId="14" xfId="52" applyFill="1" applyBorder="1" applyAlignment="1">
      <alignment horizontal="center"/>
    </xf>
    <xf numFmtId="0" fontId="2" fillId="0" borderId="0" xfId="51"/>
    <xf numFmtId="0" fontId="2" fillId="0" borderId="0" xfId="51" applyAlignment="1">
      <alignment vertical="center"/>
    </xf>
    <xf numFmtId="0" fontId="2" fillId="0" borderId="14" xfId="51" applyBorder="1" applyAlignment="1">
      <alignment horizontal="center" vertical="center"/>
    </xf>
    <xf numFmtId="0" fontId="2" fillId="0" borderId="14" xfId="51" applyBorder="1" applyAlignment="1">
      <alignment horizontal="center"/>
    </xf>
    <xf numFmtId="0" fontId="2" fillId="6" borderId="14" xfId="51" applyFill="1" applyBorder="1"/>
    <xf numFmtId="165" fontId="2" fillId="6" borderId="14" xfId="51" applyNumberFormat="1" applyFill="1" applyBorder="1" applyAlignment="1">
      <alignment horizontal="center"/>
    </xf>
    <xf numFmtId="10" fontId="2" fillId="7" borderId="14" xfId="51" applyNumberFormat="1" applyFill="1" applyBorder="1" applyAlignment="1">
      <alignment horizontal="center"/>
    </xf>
    <xf numFmtId="10" fontId="2" fillId="0" borderId="14" xfId="53" applyNumberFormat="1" applyBorder="1" applyAlignment="1">
      <alignment horizontal="center"/>
    </xf>
    <xf numFmtId="10" fontId="2" fillId="7" borderId="14" xfId="53" applyNumberFormat="1" applyFill="1" applyBorder="1" applyAlignment="1">
      <alignment horizontal="center"/>
    </xf>
    <xf numFmtId="0" fontId="2" fillId="6" borderId="14" xfId="51" applyFill="1" applyBorder="1" applyAlignment="1">
      <alignment horizontal="left"/>
    </xf>
    <xf numFmtId="165" fontId="2" fillId="6" borderId="14" xfId="52" applyFill="1" applyBorder="1" applyAlignment="1">
      <alignment horizontal="center"/>
    </xf>
    <xf numFmtId="10" fontId="2" fillId="6" borderId="14" xfId="53" applyNumberFormat="1" applyFill="1" applyBorder="1" applyAlignment="1">
      <alignment horizontal="center"/>
    </xf>
    <xf numFmtId="0" fontId="2" fillId="5" borderId="17" xfId="51" applyFill="1" applyBorder="1" applyAlignment="1">
      <alignment horizontal="center"/>
    </xf>
    <xf numFmtId="10" fontId="2" fillId="5" borderId="0" xfId="51" applyNumberFormat="1" applyFill="1" applyBorder="1"/>
    <xf numFmtId="10" fontId="2" fillId="5" borderId="18" xfId="51" applyNumberFormat="1" applyFill="1" applyBorder="1"/>
    <xf numFmtId="0" fontId="2" fillId="0" borderId="14" xfId="51" applyBorder="1" applyAlignment="1">
      <alignment horizontal="left" indent="5"/>
    </xf>
    <xf numFmtId="0" fontId="2" fillId="5" borderId="18" xfId="51" applyFill="1" applyBorder="1"/>
    <xf numFmtId="10" fontId="2" fillId="7" borderId="15" xfId="53" applyNumberFormat="1" applyFill="1" applyBorder="1" applyAlignment="1">
      <alignment horizontal="center"/>
    </xf>
    <xf numFmtId="165" fontId="2" fillId="0" borderId="14" xfId="51" applyNumberFormat="1" applyBorder="1" applyAlignment="1">
      <alignment horizontal="center"/>
    </xf>
    <xf numFmtId="0" fontId="2" fillId="0" borderId="14" xfId="51" applyBorder="1"/>
    <xf numFmtId="0" fontId="2" fillId="0" borderId="14" xfId="51" applyFont="1" applyBorder="1"/>
    <xf numFmtId="0" fontId="2" fillId="5" borderId="0" xfId="51" applyFill="1"/>
    <xf numFmtId="0" fontId="2" fillId="5" borderId="0" xfId="51" applyFill="1" applyAlignment="1">
      <alignment horizontal="center"/>
    </xf>
    <xf numFmtId="44" fontId="2" fillId="5" borderId="0" xfId="51" applyNumberFormat="1" applyFill="1"/>
    <xf numFmtId="0" fontId="2" fillId="5" borderId="20" xfId="51" applyFill="1" applyBorder="1"/>
    <xf numFmtId="0" fontId="2" fillId="5" borderId="21" xfId="51" applyFill="1" applyBorder="1"/>
    <xf numFmtId="0" fontId="2" fillId="5" borderId="19" xfId="51" applyFill="1" applyBorder="1"/>
    <xf numFmtId="10" fontId="2" fillId="0" borderId="0" xfId="51" applyNumberFormat="1"/>
    <xf numFmtId="0" fontId="2" fillId="5" borderId="17" xfId="51" applyFill="1" applyBorder="1"/>
    <xf numFmtId="10" fontId="2" fillId="0" borderId="0" xfId="51" applyNumberFormat="1" applyFont="1"/>
    <xf numFmtId="0" fontId="2" fillId="5" borderId="22" xfId="51" applyFill="1" applyBorder="1"/>
    <xf numFmtId="0" fontId="2" fillId="5" borderId="23" xfId="51" applyFill="1" applyBorder="1"/>
    <xf numFmtId="0" fontId="2" fillId="5" borderId="24" xfId="51" applyFill="1" applyBorder="1"/>
    <xf numFmtId="0" fontId="2" fillId="5" borderId="0" xfId="51" applyFont="1" applyFill="1" applyAlignment="1">
      <alignment horizontal="right"/>
    </xf>
    <xf numFmtId="0" fontId="2" fillId="7" borderId="14" xfId="51" applyFill="1" applyBorder="1" applyAlignment="1">
      <alignment horizontal="center"/>
    </xf>
    <xf numFmtId="0" fontId="2" fillId="5" borderId="0" xfId="51" applyFont="1" applyFill="1"/>
    <xf numFmtId="0" fontId="2" fillId="0" borderId="0" xfId="51" applyAlignment="1">
      <alignment horizontal="center"/>
    </xf>
    <xf numFmtId="0" fontId="3" fillId="0" borderId="0" xfId="32"/>
    <xf numFmtId="10" fontId="2" fillId="0" borderId="0" xfId="2" applyNumberFormat="1" applyFont="1"/>
    <xf numFmtId="44" fontId="2" fillId="0" borderId="0" xfId="51" applyNumberFormat="1"/>
    <xf numFmtId="10" fontId="2" fillId="7" borderId="0" xfId="53" applyNumberFormat="1" applyFill="1" applyBorder="1"/>
    <xf numFmtId="0" fontId="11" fillId="0" borderId="1" xfId="0" applyFont="1" applyBorder="1" applyAlignment="1" applyProtection="1">
      <alignment horizontal="left" vertical="center"/>
    </xf>
    <xf numFmtId="10" fontId="11" fillId="0" borderId="1" xfId="0" applyNumberFormat="1" applyFont="1" applyBorder="1" applyAlignment="1" applyProtection="1">
      <alignment horizontal="center" vertical="center"/>
    </xf>
    <xf numFmtId="10" fontId="11" fillId="0" borderId="1" xfId="2" applyNumberFormat="1" applyFont="1" applyBorder="1" applyAlignment="1" applyProtection="1">
      <alignment horizontal="center" vertical="center"/>
    </xf>
    <xf numFmtId="164" fontId="9" fillId="2" borderId="1" xfId="2" applyNumberFormat="1" applyFont="1" applyFill="1" applyBorder="1" applyAlignment="1">
      <alignment horizontal="center" vertical="center"/>
    </xf>
    <xf numFmtId="164" fontId="8" fillId="2" borderId="1" xfId="2" applyNumberFormat="1" applyFont="1" applyFill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/>
    </xf>
    <xf numFmtId="0" fontId="9" fillId="2" borderId="1" xfId="7" applyNumberFormat="1" applyFont="1" applyFill="1" applyBorder="1" applyAlignment="1">
      <alignment horizontal="center" vertical="center"/>
    </xf>
    <xf numFmtId="0" fontId="9" fillId="0" borderId="1" xfId="7" applyNumberFormat="1" applyFont="1" applyBorder="1" applyAlignment="1">
      <alignment horizontal="center"/>
    </xf>
    <xf numFmtId="166" fontId="9" fillId="2" borderId="1" xfId="1" applyNumberFormat="1" applyFont="1" applyFill="1" applyBorder="1" applyAlignment="1">
      <alignment horizontal="center" vertical="center"/>
    </xf>
    <xf numFmtId="166" fontId="8" fillId="2" borderId="1" xfId="1" applyNumberFormat="1" applyFont="1" applyFill="1" applyBorder="1" applyAlignment="1">
      <alignment horizontal="center" vertical="center"/>
    </xf>
    <xf numFmtId="166" fontId="8" fillId="2" borderId="1" xfId="2" applyNumberFormat="1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 wrapText="1"/>
    </xf>
    <xf numFmtId="2" fontId="8" fillId="4" borderId="29" xfId="0" applyNumberFormat="1" applyFont="1" applyFill="1" applyBorder="1" applyAlignment="1">
      <alignment horizontal="center" vertical="center" wrapText="1"/>
    </xf>
    <xf numFmtId="0" fontId="9" fillId="0" borderId="29" xfId="7" applyNumberFormat="1" applyFont="1" applyBorder="1" applyAlignment="1">
      <alignment horizontal="center"/>
    </xf>
    <xf numFmtId="164" fontId="9" fillId="2" borderId="29" xfId="2" applyNumberFormat="1" applyFont="1" applyFill="1" applyBorder="1" applyAlignment="1">
      <alignment horizontal="center" vertical="center"/>
    </xf>
    <xf numFmtId="166" fontId="9" fillId="2" borderId="29" xfId="1" applyNumberFormat="1" applyFont="1" applyFill="1" applyBorder="1" applyAlignment="1">
      <alignment horizontal="center" vertical="center"/>
    </xf>
    <xf numFmtId="164" fontId="8" fillId="2" borderId="29" xfId="2" applyNumberFormat="1" applyFont="1" applyFill="1" applyBorder="1" applyAlignment="1">
      <alignment horizontal="center" vertical="center"/>
    </xf>
    <xf numFmtId="166" fontId="8" fillId="2" borderId="29" xfId="2" applyNumberFormat="1" applyFont="1" applyFill="1" applyBorder="1" applyAlignment="1">
      <alignment horizontal="center" vertical="center"/>
    </xf>
    <xf numFmtId="0" fontId="9" fillId="2" borderId="29" xfId="7" applyNumberFormat="1" applyFont="1" applyFill="1" applyBorder="1" applyAlignment="1">
      <alignment horizontal="center"/>
    </xf>
    <xf numFmtId="0" fontId="9" fillId="0" borderId="2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166" fontId="8" fillId="2" borderId="31" xfId="1" applyNumberFormat="1" applyFont="1" applyFill="1" applyBorder="1" applyAlignment="1">
      <alignment horizontal="center" vertical="center"/>
    </xf>
    <xf numFmtId="166" fontId="8" fillId="2" borderId="31" xfId="2" applyNumberFormat="1" applyFont="1" applyFill="1" applyBorder="1" applyAlignment="1">
      <alignment horizontal="center" vertical="center"/>
    </xf>
    <xf numFmtId="166" fontId="8" fillId="2" borderId="32" xfId="2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justify" vertical="center"/>
    </xf>
    <xf numFmtId="0" fontId="17" fillId="2" borderId="1" xfId="0" applyFont="1" applyFill="1" applyBorder="1" applyAlignment="1">
      <alignment horizontal="center"/>
    </xf>
    <xf numFmtId="44" fontId="17" fillId="2" borderId="1" xfId="1" applyFont="1" applyFill="1" applyBorder="1" applyAlignment="1">
      <alignment horizontal="center"/>
    </xf>
    <xf numFmtId="44" fontId="17" fillId="2" borderId="1" xfId="0" applyNumberFormat="1" applyFont="1" applyFill="1" applyBorder="1" applyAlignment="1">
      <alignment horizontal="center"/>
    </xf>
    <xf numFmtId="0" fontId="18" fillId="0" borderId="1" xfId="0" applyFont="1" applyBorder="1" applyAlignment="1">
      <alignment horizontal="justify" vertical="center"/>
    </xf>
    <xf numFmtId="0" fontId="17" fillId="0" borderId="1" xfId="0" applyFont="1" applyBorder="1"/>
    <xf numFmtId="44" fontId="15" fillId="0" borderId="1" xfId="0" applyNumberFormat="1" applyFont="1" applyBorder="1"/>
    <xf numFmtId="0" fontId="11" fillId="2" borderId="9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15" fillId="4" borderId="33" xfId="0" applyFont="1" applyFill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2" fillId="0" borderId="15" xfId="51" applyBorder="1" applyAlignment="1">
      <alignment horizontal="center" vertical="center" wrapText="1"/>
    </xf>
    <xf numFmtId="0" fontId="2" fillId="0" borderId="16" xfId="51" applyBorder="1" applyAlignment="1">
      <alignment horizontal="center" vertical="center" wrapText="1"/>
    </xf>
    <xf numFmtId="0" fontId="2" fillId="0" borderId="14" xfId="51" applyBorder="1" applyAlignment="1">
      <alignment horizontal="center" vertical="center"/>
    </xf>
    <xf numFmtId="0" fontId="13" fillId="0" borderId="14" xfId="51" applyFont="1" applyBorder="1" applyAlignment="1">
      <alignment horizontal="center"/>
    </xf>
    <xf numFmtId="0" fontId="2" fillId="0" borderId="14" xfId="51" applyBorder="1" applyAlignment="1">
      <alignment horizontal="center"/>
    </xf>
    <xf numFmtId="0" fontId="12" fillId="5" borderId="0" xfId="51" applyFont="1" applyFill="1" applyBorder="1" applyAlignment="1">
      <alignment horizontal="center"/>
    </xf>
    <xf numFmtId="0" fontId="2" fillId="0" borderId="11" xfId="51" applyBorder="1" applyAlignment="1">
      <alignment horizontal="left"/>
    </xf>
    <xf numFmtId="0" fontId="2" fillId="0" borderId="13" xfId="51" applyBorder="1" applyAlignment="1">
      <alignment horizontal="left"/>
    </xf>
    <xf numFmtId="0" fontId="2" fillId="0" borderId="19" xfId="51" applyBorder="1" applyAlignment="1">
      <alignment horizontal="left"/>
    </xf>
    <xf numFmtId="0" fontId="2" fillId="0" borderId="11" xfId="51" applyBorder="1" applyAlignment="1">
      <alignment horizontal="center"/>
    </xf>
    <xf numFmtId="0" fontId="2" fillId="0" borderId="12" xfId="51" applyBorder="1" applyAlignment="1">
      <alignment horizontal="center"/>
    </xf>
    <xf numFmtId="0" fontId="2" fillId="0" borderId="13" xfId="51" applyBorder="1" applyAlignment="1">
      <alignment horizontal="center"/>
    </xf>
    <xf numFmtId="0" fontId="5" fillId="6" borderId="11" xfId="51" applyFont="1" applyFill="1" applyBorder="1" applyAlignment="1">
      <alignment horizontal="center"/>
    </xf>
    <xf numFmtId="0" fontId="5" fillId="6" borderId="12" xfId="51" applyFont="1" applyFill="1" applyBorder="1" applyAlignment="1">
      <alignment horizontal="center"/>
    </xf>
    <xf numFmtId="0" fontId="5" fillId="6" borderId="13" xfId="51" applyFont="1" applyFill="1" applyBorder="1" applyAlignment="1">
      <alignment horizontal="center"/>
    </xf>
  </cellXfs>
  <cellStyles count="54">
    <cellStyle name="Excel Built-in Normal" xfId="9" xr:uid="{00000000-0005-0000-0000-000000000000}"/>
    <cellStyle name="Moeda" xfId="1" builtinId="4"/>
    <cellStyle name="Moeda 10" xfId="14" xr:uid="{00000000-0005-0000-0000-000002000000}"/>
    <cellStyle name="Moeda 10 2" xfId="26" xr:uid="{00000000-0005-0000-0000-000003000000}"/>
    <cellStyle name="Moeda 10 2 2" xfId="45" xr:uid="{00000000-0005-0000-0000-000004000000}"/>
    <cellStyle name="Moeda 10 3" xfId="36" xr:uid="{00000000-0005-0000-0000-000005000000}"/>
    <cellStyle name="Moeda 12" xfId="13" xr:uid="{00000000-0005-0000-0000-000006000000}"/>
    <cellStyle name="Moeda 12 2" xfId="25" xr:uid="{00000000-0005-0000-0000-000007000000}"/>
    <cellStyle name="Moeda 12 2 2" xfId="44" xr:uid="{00000000-0005-0000-0000-000008000000}"/>
    <cellStyle name="Moeda 12 3" xfId="35" xr:uid="{00000000-0005-0000-0000-000009000000}"/>
    <cellStyle name="Moeda 2" xfId="3" xr:uid="{00000000-0005-0000-0000-00000A000000}"/>
    <cellStyle name="Moeda 2 2" xfId="30" xr:uid="{00000000-0005-0000-0000-00000B000000}"/>
    <cellStyle name="Moeda 2 2 2" xfId="17" xr:uid="{00000000-0005-0000-0000-00000C000000}"/>
    <cellStyle name="Moeda 2 2 2 2" xfId="27" xr:uid="{00000000-0005-0000-0000-00000D000000}"/>
    <cellStyle name="Moeda 2 2 2 2 2" xfId="46" xr:uid="{00000000-0005-0000-0000-00000E000000}"/>
    <cellStyle name="Moeda 2 2 2 3" xfId="37" xr:uid="{00000000-0005-0000-0000-00000F000000}"/>
    <cellStyle name="Moeda 2 2 3" xfId="49" xr:uid="{00000000-0005-0000-0000-000010000000}"/>
    <cellStyle name="Moeda 2 3" xfId="40" xr:uid="{00000000-0005-0000-0000-000011000000}"/>
    <cellStyle name="Moeda 2 4" xfId="21" xr:uid="{00000000-0005-0000-0000-000012000000}"/>
    <cellStyle name="Moeda 3" xfId="29" xr:uid="{00000000-0005-0000-0000-000013000000}"/>
    <cellStyle name="Moeda 3 2" xfId="48" xr:uid="{00000000-0005-0000-0000-000014000000}"/>
    <cellStyle name="Moeda 4" xfId="39" xr:uid="{00000000-0005-0000-0000-000015000000}"/>
    <cellStyle name="Moeda 4 3" xfId="12" xr:uid="{00000000-0005-0000-0000-000016000000}"/>
    <cellStyle name="Moeda 4 3 2" xfId="24" xr:uid="{00000000-0005-0000-0000-000017000000}"/>
    <cellStyle name="Moeda 4 3 2 2" xfId="43" xr:uid="{00000000-0005-0000-0000-000018000000}"/>
    <cellStyle name="Moeda 4 3 3" xfId="34" xr:uid="{00000000-0005-0000-0000-000019000000}"/>
    <cellStyle name="Moeda 5" xfId="19" xr:uid="{00000000-0005-0000-0000-00001A000000}"/>
    <cellStyle name="Moeda_pLANILHA DE BDI_MODELO v2_EXCEL" xfId="52" xr:uid="{4AFBD9A9-61FB-4D12-8EB4-C679C1DF27AC}"/>
    <cellStyle name="Normal" xfId="0" builtinId="0"/>
    <cellStyle name="Normal 2" xfId="4" xr:uid="{00000000-0005-0000-0000-00001C000000}"/>
    <cellStyle name="Normal 2 2" xfId="20" xr:uid="{00000000-0005-0000-0000-00001D000000}"/>
    <cellStyle name="Normal 2 2 2" xfId="15" xr:uid="{00000000-0005-0000-0000-00001E000000}"/>
    <cellStyle name="Normal 3" xfId="32" xr:uid="{00000000-0005-0000-0000-00001F000000}"/>
    <cellStyle name="Normal 4 10" xfId="10" xr:uid="{00000000-0005-0000-0000-000020000000}"/>
    <cellStyle name="Normal 4 3 2 2" xfId="11" xr:uid="{00000000-0005-0000-0000-000021000000}"/>
    <cellStyle name="Normal_pLANILHA DE BDI_MODELO v2_EXCEL" xfId="51" xr:uid="{46B0B14F-3E1F-4260-BDED-52753FCB8FAD}"/>
    <cellStyle name="Percentagem 2 2" xfId="16" xr:uid="{00000000-0005-0000-0000-000022000000}"/>
    <cellStyle name="Porcentagem" xfId="2" builtinId="5"/>
    <cellStyle name="Porcentagem 2" xfId="5" xr:uid="{00000000-0005-0000-0000-000024000000}"/>
    <cellStyle name="Porcentagem_pLANILHA DE BDI_MODELO v2_EXCEL" xfId="53" xr:uid="{78D81D67-CF44-4166-A5AA-1DB907B203F6}"/>
    <cellStyle name="Vírgula" xfId="7" builtinId="3"/>
    <cellStyle name="Vírgula 10" xfId="18" xr:uid="{00000000-0005-0000-0000-000026000000}"/>
    <cellStyle name="Vírgula 10 2" xfId="28" xr:uid="{00000000-0005-0000-0000-000027000000}"/>
    <cellStyle name="Vírgula 10 2 2" xfId="47" xr:uid="{00000000-0005-0000-0000-000028000000}"/>
    <cellStyle name="Vírgula 10 3" xfId="38" xr:uid="{00000000-0005-0000-0000-000029000000}"/>
    <cellStyle name="Vírgula 2" xfId="6" xr:uid="{00000000-0005-0000-0000-00002A000000}"/>
    <cellStyle name="Vírgula 2 2" xfId="31" xr:uid="{00000000-0005-0000-0000-00002B000000}"/>
    <cellStyle name="Vírgula 2 2 2" xfId="50" xr:uid="{00000000-0005-0000-0000-00002C000000}"/>
    <cellStyle name="Vírgula 2 3" xfId="41" xr:uid="{00000000-0005-0000-0000-00002D000000}"/>
    <cellStyle name="Vírgula 2 4" xfId="22" xr:uid="{00000000-0005-0000-0000-00002E000000}"/>
    <cellStyle name="Vírgula 3" xfId="23" xr:uid="{00000000-0005-0000-0000-00002F000000}"/>
    <cellStyle name="Vírgula 3 2" xfId="42" xr:uid="{00000000-0005-0000-0000-000030000000}"/>
    <cellStyle name="Vírgula 4" xfId="33" xr:uid="{00000000-0005-0000-0000-000031000000}"/>
    <cellStyle name="Vírgula 5" xfId="8" xr:uid="{00000000-0005-0000-0000-00003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323850</xdr:colOff>
      <xdr:row>21</xdr:row>
      <xdr:rowOff>0</xdr:rowOff>
    </xdr:from>
    <xdr:to>
      <xdr:col>8</xdr:col>
      <xdr:colOff>914400</xdr:colOff>
      <xdr:row>25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122BF499-62D4-4799-9450-A1D0C4F43B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5495925"/>
          <a:ext cx="3752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782409</xdr:colOff>
      <xdr:row>27</xdr:row>
      <xdr:rowOff>22679</xdr:rowOff>
    </xdr:from>
    <xdr:to>
      <xdr:col>8</xdr:col>
      <xdr:colOff>408150</xdr:colOff>
      <xdr:row>30</xdr:row>
      <xdr:rowOff>70377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E7924DE-B9BB-4386-9EF9-F2358C94CF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07677" y="6871608"/>
          <a:ext cx="2800741" cy="52394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ilherme.luis\Desktop\Cobertura%20Taguar&#233;\TR%20-%20PROJETO%20ALMOXARIFADO\DOCUMENTA&#199;&#195;O\ANEXO%20IV%20-%20OR&#199;AMENTO\Folha%20de%20Fechamen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LHA FECHAMENTO"/>
    </sheetNames>
    <sheetDataSet>
      <sheetData sheetId="0">
        <row r="9">
          <cell r="O9" t="str">
            <v>CONSTRUÇÃO</v>
          </cell>
        </row>
        <row r="10">
          <cell r="O10" t="str">
            <v>AMPLIAÇÃO</v>
          </cell>
        </row>
        <row r="11">
          <cell r="O11" t="str">
            <v>REPAROS</v>
          </cell>
        </row>
        <row r="12">
          <cell r="O12" t="str">
            <v>MELHORIAS</v>
          </cell>
        </row>
        <row r="13">
          <cell r="O13" t="str">
            <v>REPAROS E MELHORIAS*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B1:G9"/>
  <sheetViews>
    <sheetView tabSelected="1" zoomScaleNormal="100" workbookViewId="0">
      <selection activeCell="B5" sqref="B5"/>
    </sheetView>
  </sheetViews>
  <sheetFormatPr defaultRowHeight="15"/>
  <cols>
    <col min="1" max="1" width="9.140625" style="2"/>
    <col min="2" max="2" width="43.5703125" style="2" customWidth="1"/>
    <col min="3" max="3" width="21.42578125" style="2" customWidth="1"/>
    <col min="4" max="4" width="38.5703125" style="2" customWidth="1"/>
    <col min="5" max="5" width="14.28515625" style="2" bestFit="1" customWidth="1"/>
    <col min="6" max="6" width="43" style="2" customWidth="1"/>
    <col min="7" max="7" width="9.5703125" style="2" bestFit="1" customWidth="1"/>
    <col min="8" max="9" width="9.140625" style="2"/>
    <col min="10" max="10" width="9.5703125" style="2" bestFit="1" customWidth="1"/>
    <col min="11" max="16384" width="9.140625" style="2"/>
  </cols>
  <sheetData>
    <row r="1" spans="2:7">
      <c r="B1" s="1"/>
      <c r="C1" s="1"/>
      <c r="D1" s="1"/>
      <c r="E1" s="1"/>
      <c r="F1" s="1"/>
      <c r="G1" s="1"/>
    </row>
    <row r="2" spans="2:7" ht="15" customHeight="1">
      <c r="B2" s="96" t="s">
        <v>35</v>
      </c>
      <c r="C2" s="97"/>
      <c r="D2" s="97"/>
      <c r="E2" s="97"/>
      <c r="F2" s="98"/>
    </row>
    <row r="3" spans="2:7" ht="21.75" customHeight="1">
      <c r="B3" s="99"/>
      <c r="C3" s="100"/>
      <c r="D3" s="100"/>
      <c r="E3" s="100"/>
      <c r="F3" s="101"/>
    </row>
    <row r="4" spans="2:7">
      <c r="B4" s="5" t="s">
        <v>1</v>
      </c>
      <c r="C4" s="5" t="s">
        <v>29</v>
      </c>
      <c r="D4" s="5" t="s">
        <v>30</v>
      </c>
      <c r="E4" s="5" t="s">
        <v>31</v>
      </c>
      <c r="F4" s="5" t="s">
        <v>32</v>
      </c>
    </row>
    <row r="5" spans="2:7" ht="30" customHeight="1">
      <c r="B5" s="60" t="s">
        <v>3</v>
      </c>
      <c r="C5" s="11">
        <f>C7*D5</f>
        <v>0</v>
      </c>
      <c r="D5" s="61">
        <v>0.5</v>
      </c>
      <c r="E5" s="10">
        <v>24</v>
      </c>
      <c r="F5" s="11">
        <f>C5/E5</f>
        <v>0</v>
      </c>
    </row>
    <row r="6" spans="2:7" ht="30" customHeight="1">
      <c r="B6" s="60" t="s">
        <v>2</v>
      </c>
      <c r="C6" s="11">
        <f>C7*D6</f>
        <v>0</v>
      </c>
      <c r="D6" s="62">
        <v>0.5</v>
      </c>
      <c r="E6" s="10">
        <v>1</v>
      </c>
      <c r="F6" s="6" t="s">
        <v>33</v>
      </c>
    </row>
    <row r="7" spans="2:7" s="3" customFormat="1" ht="15.75">
      <c r="B7" s="7" t="s">
        <v>0</v>
      </c>
      <c r="C7" s="12"/>
      <c r="D7" s="13">
        <f>D6+D5</f>
        <v>1</v>
      </c>
      <c r="E7" s="14"/>
      <c r="F7" s="14"/>
    </row>
    <row r="8" spans="2:7">
      <c r="B8" s="8"/>
      <c r="C8" s="8"/>
      <c r="D8" s="8"/>
      <c r="E8" s="8"/>
      <c r="F8" s="8"/>
    </row>
    <row r="9" spans="2:7">
      <c r="B9" s="15" t="s">
        <v>79</v>
      </c>
      <c r="C9" s="8"/>
      <c r="D9" s="8"/>
      <c r="E9" s="8"/>
      <c r="F9" s="8"/>
    </row>
  </sheetData>
  <mergeCells count="1">
    <mergeCell ref="B2:F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83" fitToHeight="0" orientation="landscape" r:id="rId1"/>
  <headerFooter>
    <oddFooter>&amp;A&amp;RPágina &amp;P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1101B-D6EF-4B57-9B48-2658C8047476}">
  <sheetPr>
    <tabColor rgb="FF002060"/>
    <pageSetUpPr fitToPage="1"/>
  </sheetPr>
  <dimension ref="B3:E15"/>
  <sheetViews>
    <sheetView zoomScaleNormal="100" zoomScaleSheetLayoutView="130" workbookViewId="0">
      <selection activeCell="B5" sqref="B5:E5"/>
    </sheetView>
  </sheetViews>
  <sheetFormatPr defaultRowHeight="15"/>
  <cols>
    <col min="2" max="2" width="50.42578125" customWidth="1"/>
    <col min="3" max="3" width="18.85546875" customWidth="1"/>
    <col min="4" max="4" width="23.7109375" customWidth="1"/>
    <col min="5" max="5" width="26.42578125" customWidth="1"/>
  </cols>
  <sheetData>
    <row r="3" spans="2:5" ht="110.25" customHeight="1">
      <c r="B3" s="102" t="s">
        <v>95</v>
      </c>
      <c r="C3" s="103"/>
      <c r="D3" s="103"/>
      <c r="E3" s="103"/>
    </row>
    <row r="4" spans="2:5" s="4" customFormat="1" ht="6.75" customHeight="1">
      <c r="B4" s="92"/>
      <c r="C4" s="93"/>
      <c r="D4" s="93"/>
      <c r="E4" s="94"/>
    </row>
    <row r="5" spans="2:5">
      <c r="B5" s="104" t="s">
        <v>96</v>
      </c>
      <c r="C5" s="105"/>
      <c r="D5" s="105"/>
      <c r="E5" s="106"/>
    </row>
    <row r="6" spans="2:5">
      <c r="B6" s="107" t="s">
        <v>1</v>
      </c>
      <c r="C6" s="107" t="s">
        <v>85</v>
      </c>
      <c r="D6" s="107" t="s">
        <v>93</v>
      </c>
      <c r="E6" s="107" t="s">
        <v>94</v>
      </c>
    </row>
    <row r="7" spans="2:5">
      <c r="B7" s="108"/>
      <c r="C7" s="108"/>
      <c r="D7" s="108"/>
      <c r="E7" s="108"/>
    </row>
    <row r="8" spans="2:5">
      <c r="B8" s="85" t="s">
        <v>86</v>
      </c>
      <c r="C8" s="86">
        <v>24</v>
      </c>
      <c r="D8" s="87"/>
      <c r="E8" s="88">
        <f>C8*D8</f>
        <v>0</v>
      </c>
    </row>
    <row r="9" spans="2:5">
      <c r="B9" s="89" t="s">
        <v>87</v>
      </c>
      <c r="C9" s="86">
        <f>C8</f>
        <v>24</v>
      </c>
      <c r="D9" s="87"/>
      <c r="E9" s="88">
        <f t="shared" ref="E9:E14" si="0">C9*D9</f>
        <v>0</v>
      </c>
    </row>
    <row r="10" spans="2:5">
      <c r="B10" s="90" t="s">
        <v>88</v>
      </c>
      <c r="C10" s="86">
        <f>C9</f>
        <v>24</v>
      </c>
      <c r="D10" s="87"/>
      <c r="E10" s="88">
        <f t="shared" si="0"/>
        <v>0</v>
      </c>
    </row>
    <row r="11" spans="2:5">
      <c r="B11" s="89" t="s">
        <v>89</v>
      </c>
      <c r="C11" s="86">
        <f>C10</f>
        <v>24</v>
      </c>
      <c r="D11" s="87"/>
      <c r="E11" s="88">
        <f t="shared" si="0"/>
        <v>0</v>
      </c>
    </row>
    <row r="12" spans="2:5">
      <c r="B12" s="89" t="s">
        <v>90</v>
      </c>
      <c r="C12" s="86">
        <f>C11</f>
        <v>24</v>
      </c>
      <c r="D12" s="87"/>
      <c r="E12" s="88">
        <f t="shared" si="0"/>
        <v>0</v>
      </c>
    </row>
    <row r="13" spans="2:5">
      <c r="B13" s="89" t="s">
        <v>91</v>
      </c>
      <c r="C13" s="86">
        <f t="shared" ref="C13:C14" si="1">C12</f>
        <v>24</v>
      </c>
      <c r="D13" s="87"/>
      <c r="E13" s="88">
        <f t="shared" si="0"/>
        <v>0</v>
      </c>
    </row>
    <row r="14" spans="2:5">
      <c r="B14" s="89" t="s">
        <v>92</v>
      </c>
      <c r="C14" s="86">
        <f t="shared" si="1"/>
        <v>24</v>
      </c>
      <c r="D14" s="87"/>
      <c r="E14" s="88">
        <f t="shared" si="0"/>
        <v>0</v>
      </c>
    </row>
    <row r="15" spans="2:5">
      <c r="B15" s="95" t="s">
        <v>0</v>
      </c>
      <c r="C15" s="86"/>
      <c r="D15" s="91">
        <f>SUM(D8:D14)</f>
        <v>0</v>
      </c>
      <c r="E15" s="91">
        <f>SUM(E8:E14)</f>
        <v>0</v>
      </c>
    </row>
  </sheetData>
  <mergeCells count="6">
    <mergeCell ref="B3:E3"/>
    <mergeCell ref="B5:E5"/>
    <mergeCell ref="B6:B7"/>
    <mergeCell ref="C6:C7"/>
    <mergeCell ref="D6:D7"/>
    <mergeCell ref="E6:E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fitToHeight="0" orientation="landscape" r:id="rId1"/>
  <headerFooter>
    <oddFooter>&amp;A&amp;RPágina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09EFD-6552-4DCC-B3A5-65A56191B482}">
  <sheetPr>
    <tabColor rgb="FF002060"/>
    <pageSetUpPr fitToPage="1"/>
  </sheetPr>
  <dimension ref="B1:N14"/>
  <sheetViews>
    <sheetView zoomScaleNormal="100" zoomScaleSheetLayoutView="115" workbookViewId="0">
      <selection activeCell="B5" sqref="B5"/>
    </sheetView>
  </sheetViews>
  <sheetFormatPr defaultRowHeight="15"/>
  <cols>
    <col min="2" max="2" width="19.5703125" customWidth="1"/>
    <col min="3" max="14" width="14.5703125" bestFit="1" customWidth="1"/>
  </cols>
  <sheetData>
    <row r="1" spans="2:14" ht="15.75" thickBot="1"/>
    <row r="2" spans="2:14" ht="65.25" customHeight="1">
      <c r="B2" s="109" t="s">
        <v>80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1"/>
    </row>
    <row r="3" spans="2:14">
      <c r="B3" s="71" t="s">
        <v>28</v>
      </c>
      <c r="C3" s="9" t="s">
        <v>19</v>
      </c>
      <c r="D3" s="9" t="s">
        <v>20</v>
      </c>
      <c r="E3" s="9" t="s">
        <v>21</v>
      </c>
      <c r="F3" s="9" t="s">
        <v>22</v>
      </c>
      <c r="G3" s="9" t="s">
        <v>23</v>
      </c>
      <c r="H3" s="9" t="s">
        <v>24</v>
      </c>
      <c r="I3" s="9" t="s">
        <v>25</v>
      </c>
      <c r="J3" s="9" t="s">
        <v>26</v>
      </c>
      <c r="K3" s="9" t="s">
        <v>27</v>
      </c>
      <c r="L3" s="9" t="s">
        <v>6</v>
      </c>
      <c r="M3" s="9" t="s">
        <v>7</v>
      </c>
      <c r="N3" s="72" t="s">
        <v>8</v>
      </c>
    </row>
    <row r="4" spans="2:14">
      <c r="B4" s="79" t="s">
        <v>34</v>
      </c>
      <c r="C4" s="66">
        <v>2</v>
      </c>
      <c r="D4" s="66">
        <v>2</v>
      </c>
      <c r="E4" s="67">
        <v>2</v>
      </c>
      <c r="F4" s="66">
        <v>2</v>
      </c>
      <c r="G4" s="67">
        <v>2</v>
      </c>
      <c r="H4" s="66">
        <v>2</v>
      </c>
      <c r="I4" s="67">
        <v>2</v>
      </c>
      <c r="J4" s="67">
        <v>2</v>
      </c>
      <c r="K4" s="67">
        <v>2</v>
      </c>
      <c r="L4" s="67">
        <v>2</v>
      </c>
      <c r="M4" s="67">
        <v>2</v>
      </c>
      <c r="N4" s="73">
        <v>3</v>
      </c>
    </row>
    <row r="5" spans="2:14">
      <c r="B5" s="79" t="s">
        <v>4</v>
      </c>
      <c r="C5" s="63">
        <v>2.2282083620619158E-2</v>
      </c>
      <c r="D5" s="63">
        <v>2.2545973761855045E-2</v>
      </c>
      <c r="E5" s="63">
        <v>2.3053025671566283E-2</v>
      </c>
      <c r="F5" s="63">
        <v>2.4209318668205942E-2</v>
      </c>
      <c r="G5" s="63">
        <v>2.3317573348609517E-2</v>
      </c>
      <c r="H5" s="63">
        <v>2.416467370913403E-2</v>
      </c>
      <c r="I5" s="63">
        <v>2.3572414685358364E-2</v>
      </c>
      <c r="J5" s="63">
        <v>3.5352590347542387E-2</v>
      </c>
      <c r="K5" s="63">
        <v>6.5131252638502599E-2</v>
      </c>
      <c r="L5" s="63">
        <v>7.1265480483213933E-2</v>
      </c>
      <c r="M5" s="63">
        <v>3.5079234805550322E-2</v>
      </c>
      <c r="N5" s="74">
        <v>7.3459704339570053E-2</v>
      </c>
    </row>
    <row r="6" spans="2:14">
      <c r="B6" s="79" t="s">
        <v>5</v>
      </c>
      <c r="C6" s="68">
        <f>'Proposta Licitante'!$C$7*Cronograma!C5</f>
        <v>0</v>
      </c>
      <c r="D6" s="68">
        <f>'Proposta Licitante'!$C$7*Cronograma!D5</f>
        <v>0</v>
      </c>
      <c r="E6" s="68">
        <f>'Proposta Licitante'!$C$7*Cronograma!E5</f>
        <v>0</v>
      </c>
      <c r="F6" s="68">
        <f>'Proposta Licitante'!$C$7*Cronograma!F5</f>
        <v>0</v>
      </c>
      <c r="G6" s="68">
        <f>'Proposta Licitante'!$C$7*Cronograma!G5</f>
        <v>0</v>
      </c>
      <c r="H6" s="68">
        <f>'Proposta Licitante'!$C$7*Cronograma!H5</f>
        <v>0</v>
      </c>
      <c r="I6" s="68">
        <f>'Proposta Licitante'!$C$7*Cronograma!I5</f>
        <v>0</v>
      </c>
      <c r="J6" s="68">
        <f>'Proposta Licitante'!$C$7*Cronograma!J5</f>
        <v>0</v>
      </c>
      <c r="K6" s="68">
        <f>'Proposta Licitante'!$C$7*Cronograma!K5</f>
        <v>0</v>
      </c>
      <c r="L6" s="68">
        <f>'Proposta Licitante'!$C$7*Cronograma!L5</f>
        <v>0</v>
      </c>
      <c r="M6" s="68">
        <f>'Proposta Licitante'!$C$7*Cronograma!M5</f>
        <v>0</v>
      </c>
      <c r="N6" s="75">
        <f>'Proposta Licitante'!$C$7*Cronograma!N5</f>
        <v>0</v>
      </c>
    </row>
    <row r="7" spans="2:14">
      <c r="B7" s="80" t="s">
        <v>17</v>
      </c>
      <c r="C7" s="64">
        <f>C5</f>
        <v>2.2282083620619158E-2</v>
      </c>
      <c r="D7" s="64">
        <f>D5+C7</f>
        <v>4.4828057382474203E-2</v>
      </c>
      <c r="E7" s="64">
        <f t="shared" ref="E7:N8" si="0">E5+D7</f>
        <v>6.7881083054040489E-2</v>
      </c>
      <c r="F7" s="64">
        <f t="shared" si="0"/>
        <v>9.2090401722246432E-2</v>
      </c>
      <c r="G7" s="64">
        <f t="shared" si="0"/>
        <v>0.11540797507085596</v>
      </c>
      <c r="H7" s="64">
        <f t="shared" si="0"/>
        <v>0.13957264877998998</v>
      </c>
      <c r="I7" s="64">
        <f t="shared" si="0"/>
        <v>0.16314506346534835</v>
      </c>
      <c r="J7" s="64">
        <f t="shared" si="0"/>
        <v>0.19849765381289075</v>
      </c>
      <c r="K7" s="64">
        <f t="shared" si="0"/>
        <v>0.26362890645139336</v>
      </c>
      <c r="L7" s="64">
        <f t="shared" si="0"/>
        <v>0.33489438693460727</v>
      </c>
      <c r="M7" s="64">
        <f t="shared" si="0"/>
        <v>0.36997362174015758</v>
      </c>
      <c r="N7" s="76">
        <f t="shared" si="0"/>
        <v>0.44343332607972763</v>
      </c>
    </row>
    <row r="8" spans="2:14">
      <c r="B8" s="80" t="s">
        <v>18</v>
      </c>
      <c r="C8" s="69">
        <f>C6</f>
        <v>0</v>
      </c>
      <c r="D8" s="70">
        <f>D6+C8</f>
        <v>0</v>
      </c>
      <c r="E8" s="70">
        <f t="shared" si="0"/>
        <v>0</v>
      </c>
      <c r="F8" s="70">
        <f t="shared" si="0"/>
        <v>0</v>
      </c>
      <c r="G8" s="70">
        <f t="shared" si="0"/>
        <v>0</v>
      </c>
      <c r="H8" s="70">
        <f t="shared" si="0"/>
        <v>0</v>
      </c>
      <c r="I8" s="70">
        <f t="shared" si="0"/>
        <v>0</v>
      </c>
      <c r="J8" s="70">
        <f t="shared" si="0"/>
        <v>0</v>
      </c>
      <c r="K8" s="70">
        <f t="shared" si="0"/>
        <v>0</v>
      </c>
      <c r="L8" s="70">
        <f>L6+K8</f>
        <v>0</v>
      </c>
      <c r="M8" s="70">
        <f t="shared" si="0"/>
        <v>0</v>
      </c>
      <c r="N8" s="77">
        <f t="shared" si="0"/>
        <v>0</v>
      </c>
    </row>
    <row r="9" spans="2:14">
      <c r="B9" s="71" t="s">
        <v>28</v>
      </c>
      <c r="C9" s="9" t="s">
        <v>9</v>
      </c>
      <c r="D9" s="9" t="s">
        <v>10</v>
      </c>
      <c r="E9" s="9" t="s">
        <v>11</v>
      </c>
      <c r="F9" s="9" t="s">
        <v>12</v>
      </c>
      <c r="G9" s="9" t="s">
        <v>13</v>
      </c>
      <c r="H9" s="9" t="s">
        <v>14</v>
      </c>
      <c r="I9" s="9" t="s">
        <v>15</v>
      </c>
      <c r="J9" s="9" t="s">
        <v>16</v>
      </c>
      <c r="K9" s="9" t="s">
        <v>81</v>
      </c>
      <c r="L9" s="9" t="s">
        <v>82</v>
      </c>
      <c r="M9" s="9" t="s">
        <v>83</v>
      </c>
      <c r="N9" s="72" t="s">
        <v>84</v>
      </c>
    </row>
    <row r="10" spans="2:14">
      <c r="B10" s="79" t="s">
        <v>34</v>
      </c>
      <c r="C10" s="66">
        <v>2</v>
      </c>
      <c r="D10" s="66">
        <v>2</v>
      </c>
      <c r="E10" s="67">
        <v>2</v>
      </c>
      <c r="F10" s="66">
        <v>2</v>
      </c>
      <c r="G10" s="67">
        <v>2</v>
      </c>
      <c r="H10" s="66">
        <v>2</v>
      </c>
      <c r="I10" s="67">
        <v>2</v>
      </c>
      <c r="J10" s="67">
        <v>2</v>
      </c>
      <c r="K10" s="67">
        <v>2</v>
      </c>
      <c r="L10" s="67">
        <v>2</v>
      </c>
      <c r="M10" s="67">
        <v>2</v>
      </c>
      <c r="N10" s="78">
        <v>4</v>
      </c>
    </row>
    <row r="11" spans="2:14">
      <c r="B11" s="79" t="s">
        <v>4</v>
      </c>
      <c r="C11" s="63">
        <v>5.7623802478700227E-2</v>
      </c>
      <c r="D11" s="63">
        <v>5.2841310885955256E-2</v>
      </c>
      <c r="E11" s="63">
        <v>8.355995875011582E-2</v>
      </c>
      <c r="F11" s="63">
        <v>5.6189723410212306E-2</v>
      </c>
      <c r="G11" s="63">
        <v>8.933896947549444E-2</v>
      </c>
      <c r="H11" s="63">
        <v>4.1308635893609232E-2</v>
      </c>
      <c r="I11" s="63">
        <v>3.1810660504824402E-2</v>
      </c>
      <c r="J11" s="63">
        <v>2.5301794915804362E-2</v>
      </c>
      <c r="K11" s="63">
        <v>2.4353254292374955E-2</v>
      </c>
      <c r="L11" s="63">
        <v>3.2987475812056057E-2</v>
      </c>
      <c r="M11" s="63">
        <v>3.0109758942621693E-2</v>
      </c>
      <c r="N11" s="74">
        <v>3.1141328520981299E-2</v>
      </c>
    </row>
    <row r="12" spans="2:14">
      <c r="B12" s="79" t="s">
        <v>5</v>
      </c>
      <c r="C12" s="68">
        <f>'Proposta Licitante'!$C$7*Cronograma!C11</f>
        <v>0</v>
      </c>
      <c r="D12" s="68">
        <f>'Proposta Licitante'!$C$7*Cronograma!D11</f>
        <v>0</v>
      </c>
      <c r="E12" s="68">
        <f>'Proposta Licitante'!$C$7*Cronograma!E11</f>
        <v>0</v>
      </c>
      <c r="F12" s="68">
        <f>'Proposta Licitante'!$C$7*Cronograma!F11</f>
        <v>0</v>
      </c>
      <c r="G12" s="68">
        <f>'Proposta Licitante'!$C$7*Cronograma!G11</f>
        <v>0</v>
      </c>
      <c r="H12" s="68">
        <f>'Proposta Licitante'!$C$7*Cronograma!H11</f>
        <v>0</v>
      </c>
      <c r="I12" s="68">
        <f>'Proposta Licitante'!$C$7*Cronograma!I11</f>
        <v>0</v>
      </c>
      <c r="J12" s="68">
        <f>'Proposta Licitante'!$C$7*Cronograma!J11</f>
        <v>0</v>
      </c>
      <c r="K12" s="68">
        <f>'Proposta Licitante'!$C$7*Cronograma!K11</f>
        <v>0</v>
      </c>
      <c r="L12" s="68">
        <f>'Proposta Licitante'!$C$7*Cronograma!L11</f>
        <v>0</v>
      </c>
      <c r="M12" s="68">
        <f>'Proposta Licitante'!$C$7*Cronograma!M11</f>
        <v>0</v>
      </c>
      <c r="N12" s="75">
        <f>'Proposta Licitante'!$C$7*Cronograma!N11</f>
        <v>0</v>
      </c>
    </row>
    <row r="13" spans="2:14">
      <c r="B13" s="80" t="s">
        <v>17</v>
      </c>
      <c r="C13" s="65">
        <f>N7+C11</f>
        <v>0.50105712855842788</v>
      </c>
      <c r="D13" s="64">
        <f>D11+C13</f>
        <v>0.55389843944438311</v>
      </c>
      <c r="E13" s="64">
        <f t="shared" ref="E13:N14" si="1">E11+D13</f>
        <v>0.6374583981944989</v>
      </c>
      <c r="F13" s="64">
        <f t="shared" si="1"/>
        <v>0.69364812160471123</v>
      </c>
      <c r="G13" s="64">
        <f t="shared" si="1"/>
        <v>0.7829870910802057</v>
      </c>
      <c r="H13" s="64">
        <f t="shared" si="1"/>
        <v>0.82429572697381492</v>
      </c>
      <c r="I13" s="64">
        <f t="shared" si="1"/>
        <v>0.85610638747863932</v>
      </c>
      <c r="J13" s="64">
        <f t="shared" si="1"/>
        <v>0.88140818239444363</v>
      </c>
      <c r="K13" s="64">
        <f t="shared" si="1"/>
        <v>0.90576143668681863</v>
      </c>
      <c r="L13" s="64">
        <f t="shared" si="1"/>
        <v>0.93874891249887471</v>
      </c>
      <c r="M13" s="64">
        <f t="shared" si="1"/>
        <v>0.9688586714414964</v>
      </c>
      <c r="N13" s="76">
        <f t="shared" si="1"/>
        <v>0.99999999996247768</v>
      </c>
    </row>
    <row r="14" spans="2:14" ht="15.75" thickBot="1">
      <c r="B14" s="81" t="s">
        <v>18</v>
      </c>
      <c r="C14" s="82">
        <f>N8+C12</f>
        <v>0</v>
      </c>
      <c r="D14" s="83">
        <f>D12+C14</f>
        <v>0</v>
      </c>
      <c r="E14" s="83">
        <f t="shared" si="1"/>
        <v>0</v>
      </c>
      <c r="F14" s="83">
        <f t="shared" si="1"/>
        <v>0</v>
      </c>
      <c r="G14" s="83">
        <f t="shared" si="1"/>
        <v>0</v>
      </c>
      <c r="H14" s="83">
        <f t="shared" si="1"/>
        <v>0</v>
      </c>
      <c r="I14" s="83">
        <f t="shared" si="1"/>
        <v>0</v>
      </c>
      <c r="J14" s="83">
        <f t="shared" si="1"/>
        <v>0</v>
      </c>
      <c r="K14" s="83">
        <f t="shared" si="1"/>
        <v>0</v>
      </c>
      <c r="L14" s="83">
        <f t="shared" si="1"/>
        <v>0</v>
      </c>
      <c r="M14" s="83">
        <f t="shared" si="1"/>
        <v>0</v>
      </c>
      <c r="N14" s="84">
        <f t="shared" si="1"/>
        <v>0</v>
      </c>
    </row>
  </sheetData>
  <mergeCells count="1">
    <mergeCell ref="B2:N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68" fitToHeight="0" orientation="landscape" r:id="rId1"/>
  <headerFooter>
    <oddFooter>&amp;A&amp;RPágina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55D6C-8B6A-4802-ABC4-AC3C4F2C58CD}">
  <sheetPr>
    <tabColor rgb="FF002060"/>
    <pageSetUpPr fitToPage="1"/>
  </sheetPr>
  <dimension ref="A1:P39"/>
  <sheetViews>
    <sheetView view="pageBreakPreview" zoomScaleNormal="100" zoomScaleSheetLayoutView="100" workbookViewId="0">
      <selection activeCell="B5" sqref="B5"/>
    </sheetView>
  </sheetViews>
  <sheetFormatPr defaultRowHeight="12.75"/>
  <cols>
    <col min="1" max="1" width="13.28515625" style="19" customWidth="1"/>
    <col min="2" max="2" width="41.28515625" style="19" customWidth="1"/>
    <col min="3" max="3" width="15.140625" style="19" customWidth="1"/>
    <col min="4" max="4" width="10.42578125" style="19" customWidth="1"/>
    <col min="5" max="5" width="15" style="55" customWidth="1"/>
    <col min="6" max="6" width="23.42578125" style="19" customWidth="1"/>
    <col min="7" max="8" width="12" style="19" bestFit="1" customWidth="1"/>
    <col min="9" max="9" width="15.140625" style="19" bestFit="1" customWidth="1"/>
    <col min="10" max="10" width="9.140625" style="19"/>
    <col min="11" max="11" width="25.140625" style="19" bestFit="1" customWidth="1"/>
    <col min="12" max="12" width="14.5703125" style="19" bestFit="1" customWidth="1"/>
    <col min="13" max="256" width="9.140625" style="19"/>
    <col min="257" max="257" width="13.28515625" style="19" customWidth="1"/>
    <col min="258" max="258" width="41.28515625" style="19" customWidth="1"/>
    <col min="259" max="259" width="0" style="19" hidden="1" customWidth="1"/>
    <col min="260" max="260" width="10.42578125" style="19" customWidth="1"/>
    <col min="261" max="261" width="13.28515625" style="19" customWidth="1"/>
    <col min="262" max="262" width="23.42578125" style="19" customWidth="1"/>
    <col min="263" max="264" width="12" style="19" bestFit="1" customWidth="1"/>
    <col min="265" max="265" width="15.140625" style="19" bestFit="1" customWidth="1"/>
    <col min="266" max="266" width="9.140625" style="19"/>
    <col min="267" max="267" width="25.140625" style="19" bestFit="1" customWidth="1"/>
    <col min="268" max="512" width="9.140625" style="19"/>
    <col min="513" max="513" width="13.28515625" style="19" customWidth="1"/>
    <col min="514" max="514" width="41.28515625" style="19" customWidth="1"/>
    <col min="515" max="515" width="0" style="19" hidden="1" customWidth="1"/>
    <col min="516" max="516" width="10.42578125" style="19" customWidth="1"/>
    <col min="517" max="517" width="13.28515625" style="19" customWidth="1"/>
    <col min="518" max="518" width="23.42578125" style="19" customWidth="1"/>
    <col min="519" max="520" width="12" style="19" bestFit="1" customWidth="1"/>
    <col min="521" max="521" width="15.140625" style="19" bestFit="1" customWidth="1"/>
    <col min="522" max="522" width="9.140625" style="19"/>
    <col min="523" max="523" width="25.140625" style="19" bestFit="1" customWidth="1"/>
    <col min="524" max="768" width="9.140625" style="19"/>
    <col min="769" max="769" width="13.28515625" style="19" customWidth="1"/>
    <col min="770" max="770" width="41.28515625" style="19" customWidth="1"/>
    <col min="771" max="771" width="0" style="19" hidden="1" customWidth="1"/>
    <col min="772" max="772" width="10.42578125" style="19" customWidth="1"/>
    <col min="773" max="773" width="13.28515625" style="19" customWidth="1"/>
    <col min="774" max="774" width="23.42578125" style="19" customWidth="1"/>
    <col min="775" max="776" width="12" style="19" bestFit="1" customWidth="1"/>
    <col min="777" max="777" width="15.140625" style="19" bestFit="1" customWidth="1"/>
    <col min="778" max="778" width="9.140625" style="19"/>
    <col min="779" max="779" width="25.140625" style="19" bestFit="1" customWidth="1"/>
    <col min="780" max="1024" width="9.140625" style="19"/>
    <col min="1025" max="1025" width="13.28515625" style="19" customWidth="1"/>
    <col min="1026" max="1026" width="41.28515625" style="19" customWidth="1"/>
    <col min="1027" max="1027" width="0" style="19" hidden="1" customWidth="1"/>
    <col min="1028" max="1028" width="10.42578125" style="19" customWidth="1"/>
    <col min="1029" max="1029" width="13.28515625" style="19" customWidth="1"/>
    <col min="1030" max="1030" width="23.42578125" style="19" customWidth="1"/>
    <col min="1031" max="1032" width="12" style="19" bestFit="1" customWidth="1"/>
    <col min="1033" max="1033" width="15.140625" style="19" bestFit="1" customWidth="1"/>
    <col min="1034" max="1034" width="9.140625" style="19"/>
    <col min="1035" max="1035" width="25.140625" style="19" bestFit="1" customWidth="1"/>
    <col min="1036" max="1280" width="9.140625" style="19"/>
    <col min="1281" max="1281" width="13.28515625" style="19" customWidth="1"/>
    <col min="1282" max="1282" width="41.28515625" style="19" customWidth="1"/>
    <col min="1283" max="1283" width="0" style="19" hidden="1" customWidth="1"/>
    <col min="1284" max="1284" width="10.42578125" style="19" customWidth="1"/>
    <col min="1285" max="1285" width="13.28515625" style="19" customWidth="1"/>
    <col min="1286" max="1286" width="23.42578125" style="19" customWidth="1"/>
    <col min="1287" max="1288" width="12" style="19" bestFit="1" customWidth="1"/>
    <col min="1289" max="1289" width="15.140625" style="19" bestFit="1" customWidth="1"/>
    <col min="1290" max="1290" width="9.140625" style="19"/>
    <col min="1291" max="1291" width="25.140625" style="19" bestFit="1" customWidth="1"/>
    <col min="1292" max="1536" width="9.140625" style="19"/>
    <col min="1537" max="1537" width="13.28515625" style="19" customWidth="1"/>
    <col min="1538" max="1538" width="41.28515625" style="19" customWidth="1"/>
    <col min="1539" max="1539" width="0" style="19" hidden="1" customWidth="1"/>
    <col min="1540" max="1540" width="10.42578125" style="19" customWidth="1"/>
    <col min="1541" max="1541" width="13.28515625" style="19" customWidth="1"/>
    <col min="1542" max="1542" width="23.42578125" style="19" customWidth="1"/>
    <col min="1543" max="1544" width="12" style="19" bestFit="1" customWidth="1"/>
    <col min="1545" max="1545" width="15.140625" style="19" bestFit="1" customWidth="1"/>
    <col min="1546" max="1546" width="9.140625" style="19"/>
    <col min="1547" max="1547" width="25.140625" style="19" bestFit="1" customWidth="1"/>
    <col min="1548" max="1792" width="9.140625" style="19"/>
    <col min="1793" max="1793" width="13.28515625" style="19" customWidth="1"/>
    <col min="1794" max="1794" width="41.28515625" style="19" customWidth="1"/>
    <col min="1795" max="1795" width="0" style="19" hidden="1" customWidth="1"/>
    <col min="1796" max="1796" width="10.42578125" style="19" customWidth="1"/>
    <col min="1797" max="1797" width="13.28515625" style="19" customWidth="1"/>
    <col min="1798" max="1798" width="23.42578125" style="19" customWidth="1"/>
    <col min="1799" max="1800" width="12" style="19" bestFit="1" customWidth="1"/>
    <col min="1801" max="1801" width="15.140625" style="19" bestFit="1" customWidth="1"/>
    <col min="1802" max="1802" width="9.140625" style="19"/>
    <col min="1803" max="1803" width="25.140625" style="19" bestFit="1" customWidth="1"/>
    <col min="1804" max="2048" width="9.140625" style="19"/>
    <col min="2049" max="2049" width="13.28515625" style="19" customWidth="1"/>
    <col min="2050" max="2050" width="41.28515625" style="19" customWidth="1"/>
    <col min="2051" max="2051" width="0" style="19" hidden="1" customWidth="1"/>
    <col min="2052" max="2052" width="10.42578125" style="19" customWidth="1"/>
    <col min="2053" max="2053" width="13.28515625" style="19" customWidth="1"/>
    <col min="2054" max="2054" width="23.42578125" style="19" customWidth="1"/>
    <col min="2055" max="2056" width="12" style="19" bestFit="1" customWidth="1"/>
    <col min="2057" max="2057" width="15.140625" style="19" bestFit="1" customWidth="1"/>
    <col min="2058" max="2058" width="9.140625" style="19"/>
    <col min="2059" max="2059" width="25.140625" style="19" bestFit="1" customWidth="1"/>
    <col min="2060" max="2304" width="9.140625" style="19"/>
    <col min="2305" max="2305" width="13.28515625" style="19" customWidth="1"/>
    <col min="2306" max="2306" width="41.28515625" style="19" customWidth="1"/>
    <col min="2307" max="2307" width="0" style="19" hidden="1" customWidth="1"/>
    <col min="2308" max="2308" width="10.42578125" style="19" customWidth="1"/>
    <col min="2309" max="2309" width="13.28515625" style="19" customWidth="1"/>
    <col min="2310" max="2310" width="23.42578125" style="19" customWidth="1"/>
    <col min="2311" max="2312" width="12" style="19" bestFit="1" customWidth="1"/>
    <col min="2313" max="2313" width="15.140625" style="19" bestFit="1" customWidth="1"/>
    <col min="2314" max="2314" width="9.140625" style="19"/>
    <col min="2315" max="2315" width="25.140625" style="19" bestFit="1" customWidth="1"/>
    <col min="2316" max="2560" width="9.140625" style="19"/>
    <col min="2561" max="2561" width="13.28515625" style="19" customWidth="1"/>
    <col min="2562" max="2562" width="41.28515625" style="19" customWidth="1"/>
    <col min="2563" max="2563" width="0" style="19" hidden="1" customWidth="1"/>
    <col min="2564" max="2564" width="10.42578125" style="19" customWidth="1"/>
    <col min="2565" max="2565" width="13.28515625" style="19" customWidth="1"/>
    <col min="2566" max="2566" width="23.42578125" style="19" customWidth="1"/>
    <col min="2567" max="2568" width="12" style="19" bestFit="1" customWidth="1"/>
    <col min="2569" max="2569" width="15.140625" style="19" bestFit="1" customWidth="1"/>
    <col min="2570" max="2570" width="9.140625" style="19"/>
    <col min="2571" max="2571" width="25.140625" style="19" bestFit="1" customWidth="1"/>
    <col min="2572" max="2816" width="9.140625" style="19"/>
    <col min="2817" max="2817" width="13.28515625" style="19" customWidth="1"/>
    <col min="2818" max="2818" width="41.28515625" style="19" customWidth="1"/>
    <col min="2819" max="2819" width="0" style="19" hidden="1" customWidth="1"/>
    <col min="2820" max="2820" width="10.42578125" style="19" customWidth="1"/>
    <col min="2821" max="2821" width="13.28515625" style="19" customWidth="1"/>
    <col min="2822" max="2822" width="23.42578125" style="19" customWidth="1"/>
    <col min="2823" max="2824" width="12" style="19" bestFit="1" customWidth="1"/>
    <col min="2825" max="2825" width="15.140625" style="19" bestFit="1" customWidth="1"/>
    <col min="2826" max="2826" width="9.140625" style="19"/>
    <col min="2827" max="2827" width="25.140625" style="19" bestFit="1" customWidth="1"/>
    <col min="2828" max="3072" width="9.140625" style="19"/>
    <col min="3073" max="3073" width="13.28515625" style="19" customWidth="1"/>
    <col min="3074" max="3074" width="41.28515625" style="19" customWidth="1"/>
    <col min="3075" max="3075" width="0" style="19" hidden="1" customWidth="1"/>
    <col min="3076" max="3076" width="10.42578125" style="19" customWidth="1"/>
    <col min="3077" max="3077" width="13.28515625" style="19" customWidth="1"/>
    <col min="3078" max="3078" width="23.42578125" style="19" customWidth="1"/>
    <col min="3079" max="3080" width="12" style="19" bestFit="1" customWidth="1"/>
    <col min="3081" max="3081" width="15.140625" style="19" bestFit="1" customWidth="1"/>
    <col min="3082" max="3082" width="9.140625" style="19"/>
    <col min="3083" max="3083" width="25.140625" style="19" bestFit="1" customWidth="1"/>
    <col min="3084" max="3328" width="9.140625" style="19"/>
    <col min="3329" max="3329" width="13.28515625" style="19" customWidth="1"/>
    <col min="3330" max="3330" width="41.28515625" style="19" customWidth="1"/>
    <col min="3331" max="3331" width="0" style="19" hidden="1" customWidth="1"/>
    <col min="3332" max="3332" width="10.42578125" style="19" customWidth="1"/>
    <col min="3333" max="3333" width="13.28515625" style="19" customWidth="1"/>
    <col min="3334" max="3334" width="23.42578125" style="19" customWidth="1"/>
    <col min="3335" max="3336" width="12" style="19" bestFit="1" customWidth="1"/>
    <col min="3337" max="3337" width="15.140625" style="19" bestFit="1" customWidth="1"/>
    <col min="3338" max="3338" width="9.140625" style="19"/>
    <col min="3339" max="3339" width="25.140625" style="19" bestFit="1" customWidth="1"/>
    <col min="3340" max="3584" width="9.140625" style="19"/>
    <col min="3585" max="3585" width="13.28515625" style="19" customWidth="1"/>
    <col min="3586" max="3586" width="41.28515625" style="19" customWidth="1"/>
    <col min="3587" max="3587" width="0" style="19" hidden="1" customWidth="1"/>
    <col min="3588" max="3588" width="10.42578125" style="19" customWidth="1"/>
    <col min="3589" max="3589" width="13.28515625" style="19" customWidth="1"/>
    <col min="3590" max="3590" width="23.42578125" style="19" customWidth="1"/>
    <col min="3591" max="3592" width="12" style="19" bestFit="1" customWidth="1"/>
    <col min="3593" max="3593" width="15.140625" style="19" bestFit="1" customWidth="1"/>
    <col min="3594" max="3594" width="9.140625" style="19"/>
    <col min="3595" max="3595" width="25.140625" style="19" bestFit="1" customWidth="1"/>
    <col min="3596" max="3840" width="9.140625" style="19"/>
    <col min="3841" max="3841" width="13.28515625" style="19" customWidth="1"/>
    <col min="3842" max="3842" width="41.28515625" style="19" customWidth="1"/>
    <col min="3843" max="3843" width="0" style="19" hidden="1" customWidth="1"/>
    <col min="3844" max="3844" width="10.42578125" style="19" customWidth="1"/>
    <col min="3845" max="3845" width="13.28515625" style="19" customWidth="1"/>
    <col min="3846" max="3846" width="23.42578125" style="19" customWidth="1"/>
    <col min="3847" max="3848" width="12" style="19" bestFit="1" customWidth="1"/>
    <col min="3849" max="3849" width="15.140625" style="19" bestFit="1" customWidth="1"/>
    <col min="3850" max="3850" width="9.140625" style="19"/>
    <col min="3851" max="3851" width="25.140625" style="19" bestFit="1" customWidth="1"/>
    <col min="3852" max="4096" width="9.140625" style="19"/>
    <col min="4097" max="4097" width="13.28515625" style="19" customWidth="1"/>
    <col min="4098" max="4098" width="41.28515625" style="19" customWidth="1"/>
    <col min="4099" max="4099" width="0" style="19" hidden="1" customWidth="1"/>
    <col min="4100" max="4100" width="10.42578125" style="19" customWidth="1"/>
    <col min="4101" max="4101" width="13.28515625" style="19" customWidth="1"/>
    <col min="4102" max="4102" width="23.42578125" style="19" customWidth="1"/>
    <col min="4103" max="4104" width="12" style="19" bestFit="1" customWidth="1"/>
    <col min="4105" max="4105" width="15.140625" style="19" bestFit="1" customWidth="1"/>
    <col min="4106" max="4106" width="9.140625" style="19"/>
    <col min="4107" max="4107" width="25.140625" style="19" bestFit="1" customWidth="1"/>
    <col min="4108" max="4352" width="9.140625" style="19"/>
    <col min="4353" max="4353" width="13.28515625" style="19" customWidth="1"/>
    <col min="4354" max="4354" width="41.28515625" style="19" customWidth="1"/>
    <col min="4355" max="4355" width="0" style="19" hidden="1" customWidth="1"/>
    <col min="4356" max="4356" width="10.42578125" style="19" customWidth="1"/>
    <col min="4357" max="4357" width="13.28515625" style="19" customWidth="1"/>
    <col min="4358" max="4358" width="23.42578125" style="19" customWidth="1"/>
    <col min="4359" max="4360" width="12" style="19" bestFit="1" customWidth="1"/>
    <col min="4361" max="4361" width="15.140625" style="19" bestFit="1" customWidth="1"/>
    <col min="4362" max="4362" width="9.140625" style="19"/>
    <col min="4363" max="4363" width="25.140625" style="19" bestFit="1" customWidth="1"/>
    <col min="4364" max="4608" width="9.140625" style="19"/>
    <col min="4609" max="4609" width="13.28515625" style="19" customWidth="1"/>
    <col min="4610" max="4610" width="41.28515625" style="19" customWidth="1"/>
    <col min="4611" max="4611" width="0" style="19" hidden="1" customWidth="1"/>
    <col min="4612" max="4612" width="10.42578125" style="19" customWidth="1"/>
    <col min="4613" max="4613" width="13.28515625" style="19" customWidth="1"/>
    <col min="4614" max="4614" width="23.42578125" style="19" customWidth="1"/>
    <col min="4615" max="4616" width="12" style="19" bestFit="1" customWidth="1"/>
    <col min="4617" max="4617" width="15.140625" style="19" bestFit="1" customWidth="1"/>
    <col min="4618" max="4618" width="9.140625" style="19"/>
    <col min="4619" max="4619" width="25.140625" style="19" bestFit="1" customWidth="1"/>
    <col min="4620" max="4864" width="9.140625" style="19"/>
    <col min="4865" max="4865" width="13.28515625" style="19" customWidth="1"/>
    <col min="4866" max="4866" width="41.28515625" style="19" customWidth="1"/>
    <col min="4867" max="4867" width="0" style="19" hidden="1" customWidth="1"/>
    <col min="4868" max="4868" width="10.42578125" style="19" customWidth="1"/>
    <col min="4869" max="4869" width="13.28515625" style="19" customWidth="1"/>
    <col min="4870" max="4870" width="23.42578125" style="19" customWidth="1"/>
    <col min="4871" max="4872" width="12" style="19" bestFit="1" customWidth="1"/>
    <col min="4873" max="4873" width="15.140625" style="19" bestFit="1" customWidth="1"/>
    <col min="4874" max="4874" width="9.140625" style="19"/>
    <col min="4875" max="4875" width="25.140625" style="19" bestFit="1" customWidth="1"/>
    <col min="4876" max="5120" width="9.140625" style="19"/>
    <col min="5121" max="5121" width="13.28515625" style="19" customWidth="1"/>
    <col min="5122" max="5122" width="41.28515625" style="19" customWidth="1"/>
    <col min="5123" max="5123" width="0" style="19" hidden="1" customWidth="1"/>
    <col min="5124" max="5124" width="10.42578125" style="19" customWidth="1"/>
    <col min="5125" max="5125" width="13.28515625" style="19" customWidth="1"/>
    <col min="5126" max="5126" width="23.42578125" style="19" customWidth="1"/>
    <col min="5127" max="5128" width="12" style="19" bestFit="1" customWidth="1"/>
    <col min="5129" max="5129" width="15.140625" style="19" bestFit="1" customWidth="1"/>
    <col min="5130" max="5130" width="9.140625" style="19"/>
    <col min="5131" max="5131" width="25.140625" style="19" bestFit="1" customWidth="1"/>
    <col min="5132" max="5376" width="9.140625" style="19"/>
    <col min="5377" max="5377" width="13.28515625" style="19" customWidth="1"/>
    <col min="5378" max="5378" width="41.28515625" style="19" customWidth="1"/>
    <col min="5379" max="5379" width="0" style="19" hidden="1" customWidth="1"/>
    <col min="5380" max="5380" width="10.42578125" style="19" customWidth="1"/>
    <col min="5381" max="5381" width="13.28515625" style="19" customWidth="1"/>
    <col min="5382" max="5382" width="23.42578125" style="19" customWidth="1"/>
    <col min="5383" max="5384" width="12" style="19" bestFit="1" customWidth="1"/>
    <col min="5385" max="5385" width="15.140625" style="19" bestFit="1" customWidth="1"/>
    <col min="5386" max="5386" width="9.140625" style="19"/>
    <col min="5387" max="5387" width="25.140625" style="19" bestFit="1" customWidth="1"/>
    <col min="5388" max="5632" width="9.140625" style="19"/>
    <col min="5633" max="5633" width="13.28515625" style="19" customWidth="1"/>
    <col min="5634" max="5634" width="41.28515625" style="19" customWidth="1"/>
    <col min="5635" max="5635" width="0" style="19" hidden="1" customWidth="1"/>
    <col min="5636" max="5636" width="10.42578125" style="19" customWidth="1"/>
    <col min="5637" max="5637" width="13.28515625" style="19" customWidth="1"/>
    <col min="5638" max="5638" width="23.42578125" style="19" customWidth="1"/>
    <col min="5639" max="5640" width="12" style="19" bestFit="1" customWidth="1"/>
    <col min="5641" max="5641" width="15.140625" style="19" bestFit="1" customWidth="1"/>
    <col min="5642" max="5642" width="9.140625" style="19"/>
    <col min="5643" max="5643" width="25.140625" style="19" bestFit="1" customWidth="1"/>
    <col min="5644" max="5888" width="9.140625" style="19"/>
    <col min="5889" max="5889" width="13.28515625" style="19" customWidth="1"/>
    <col min="5890" max="5890" width="41.28515625" style="19" customWidth="1"/>
    <col min="5891" max="5891" width="0" style="19" hidden="1" customWidth="1"/>
    <col min="5892" max="5892" width="10.42578125" style="19" customWidth="1"/>
    <col min="5893" max="5893" width="13.28515625" style="19" customWidth="1"/>
    <col min="5894" max="5894" width="23.42578125" style="19" customWidth="1"/>
    <col min="5895" max="5896" width="12" style="19" bestFit="1" customWidth="1"/>
    <col min="5897" max="5897" width="15.140625" style="19" bestFit="1" customWidth="1"/>
    <col min="5898" max="5898" width="9.140625" style="19"/>
    <col min="5899" max="5899" width="25.140625" style="19" bestFit="1" customWidth="1"/>
    <col min="5900" max="6144" width="9.140625" style="19"/>
    <col min="6145" max="6145" width="13.28515625" style="19" customWidth="1"/>
    <col min="6146" max="6146" width="41.28515625" style="19" customWidth="1"/>
    <col min="6147" max="6147" width="0" style="19" hidden="1" customWidth="1"/>
    <col min="6148" max="6148" width="10.42578125" style="19" customWidth="1"/>
    <col min="6149" max="6149" width="13.28515625" style="19" customWidth="1"/>
    <col min="6150" max="6150" width="23.42578125" style="19" customWidth="1"/>
    <col min="6151" max="6152" width="12" style="19" bestFit="1" customWidth="1"/>
    <col min="6153" max="6153" width="15.140625" style="19" bestFit="1" customWidth="1"/>
    <col min="6154" max="6154" width="9.140625" style="19"/>
    <col min="6155" max="6155" width="25.140625" style="19" bestFit="1" customWidth="1"/>
    <col min="6156" max="6400" width="9.140625" style="19"/>
    <col min="6401" max="6401" width="13.28515625" style="19" customWidth="1"/>
    <col min="6402" max="6402" width="41.28515625" style="19" customWidth="1"/>
    <col min="6403" max="6403" width="0" style="19" hidden="1" customWidth="1"/>
    <col min="6404" max="6404" width="10.42578125" style="19" customWidth="1"/>
    <col min="6405" max="6405" width="13.28515625" style="19" customWidth="1"/>
    <col min="6406" max="6406" width="23.42578125" style="19" customWidth="1"/>
    <col min="6407" max="6408" width="12" style="19" bestFit="1" customWidth="1"/>
    <col min="6409" max="6409" width="15.140625" style="19" bestFit="1" customWidth="1"/>
    <col min="6410" max="6410" width="9.140625" style="19"/>
    <col min="6411" max="6411" width="25.140625" style="19" bestFit="1" customWidth="1"/>
    <col min="6412" max="6656" width="9.140625" style="19"/>
    <col min="6657" max="6657" width="13.28515625" style="19" customWidth="1"/>
    <col min="6658" max="6658" width="41.28515625" style="19" customWidth="1"/>
    <col min="6659" max="6659" width="0" style="19" hidden="1" customWidth="1"/>
    <col min="6660" max="6660" width="10.42578125" style="19" customWidth="1"/>
    <col min="6661" max="6661" width="13.28515625" style="19" customWidth="1"/>
    <col min="6662" max="6662" width="23.42578125" style="19" customWidth="1"/>
    <col min="6663" max="6664" width="12" style="19" bestFit="1" customWidth="1"/>
    <col min="6665" max="6665" width="15.140625" style="19" bestFit="1" customWidth="1"/>
    <col min="6666" max="6666" width="9.140625" style="19"/>
    <col min="6667" max="6667" width="25.140625" style="19" bestFit="1" customWidth="1"/>
    <col min="6668" max="6912" width="9.140625" style="19"/>
    <col min="6913" max="6913" width="13.28515625" style="19" customWidth="1"/>
    <col min="6914" max="6914" width="41.28515625" style="19" customWidth="1"/>
    <col min="6915" max="6915" width="0" style="19" hidden="1" customWidth="1"/>
    <col min="6916" max="6916" width="10.42578125" style="19" customWidth="1"/>
    <col min="6917" max="6917" width="13.28515625" style="19" customWidth="1"/>
    <col min="6918" max="6918" width="23.42578125" style="19" customWidth="1"/>
    <col min="6919" max="6920" width="12" style="19" bestFit="1" customWidth="1"/>
    <col min="6921" max="6921" width="15.140625" style="19" bestFit="1" customWidth="1"/>
    <col min="6922" max="6922" width="9.140625" style="19"/>
    <col min="6923" max="6923" width="25.140625" style="19" bestFit="1" customWidth="1"/>
    <col min="6924" max="7168" width="9.140625" style="19"/>
    <col min="7169" max="7169" width="13.28515625" style="19" customWidth="1"/>
    <col min="7170" max="7170" width="41.28515625" style="19" customWidth="1"/>
    <col min="7171" max="7171" width="0" style="19" hidden="1" customWidth="1"/>
    <col min="7172" max="7172" width="10.42578125" style="19" customWidth="1"/>
    <col min="7173" max="7173" width="13.28515625" style="19" customWidth="1"/>
    <col min="7174" max="7174" width="23.42578125" style="19" customWidth="1"/>
    <col min="7175" max="7176" width="12" style="19" bestFit="1" customWidth="1"/>
    <col min="7177" max="7177" width="15.140625" style="19" bestFit="1" customWidth="1"/>
    <col min="7178" max="7178" width="9.140625" style="19"/>
    <col min="7179" max="7179" width="25.140625" style="19" bestFit="1" customWidth="1"/>
    <col min="7180" max="7424" width="9.140625" style="19"/>
    <col min="7425" max="7425" width="13.28515625" style="19" customWidth="1"/>
    <col min="7426" max="7426" width="41.28515625" style="19" customWidth="1"/>
    <col min="7427" max="7427" width="0" style="19" hidden="1" customWidth="1"/>
    <col min="7428" max="7428" width="10.42578125" style="19" customWidth="1"/>
    <col min="7429" max="7429" width="13.28515625" style="19" customWidth="1"/>
    <col min="7430" max="7430" width="23.42578125" style="19" customWidth="1"/>
    <col min="7431" max="7432" width="12" style="19" bestFit="1" customWidth="1"/>
    <col min="7433" max="7433" width="15.140625" style="19" bestFit="1" customWidth="1"/>
    <col min="7434" max="7434" width="9.140625" style="19"/>
    <col min="7435" max="7435" width="25.140625" style="19" bestFit="1" customWidth="1"/>
    <col min="7436" max="7680" width="9.140625" style="19"/>
    <col min="7681" max="7681" width="13.28515625" style="19" customWidth="1"/>
    <col min="7682" max="7682" width="41.28515625" style="19" customWidth="1"/>
    <col min="7683" max="7683" width="0" style="19" hidden="1" customWidth="1"/>
    <col min="7684" max="7684" width="10.42578125" style="19" customWidth="1"/>
    <col min="7685" max="7685" width="13.28515625" style="19" customWidth="1"/>
    <col min="7686" max="7686" width="23.42578125" style="19" customWidth="1"/>
    <col min="7687" max="7688" width="12" style="19" bestFit="1" customWidth="1"/>
    <col min="7689" max="7689" width="15.140625" style="19" bestFit="1" customWidth="1"/>
    <col min="7690" max="7690" width="9.140625" style="19"/>
    <col min="7691" max="7691" width="25.140625" style="19" bestFit="1" customWidth="1"/>
    <col min="7692" max="7936" width="9.140625" style="19"/>
    <col min="7937" max="7937" width="13.28515625" style="19" customWidth="1"/>
    <col min="7938" max="7938" width="41.28515625" style="19" customWidth="1"/>
    <col min="7939" max="7939" width="0" style="19" hidden="1" customWidth="1"/>
    <col min="7940" max="7940" width="10.42578125" style="19" customWidth="1"/>
    <col min="7941" max="7941" width="13.28515625" style="19" customWidth="1"/>
    <col min="7942" max="7942" width="23.42578125" style="19" customWidth="1"/>
    <col min="7943" max="7944" width="12" style="19" bestFit="1" customWidth="1"/>
    <col min="7945" max="7945" width="15.140625" style="19" bestFit="1" customWidth="1"/>
    <col min="7946" max="7946" width="9.140625" style="19"/>
    <col min="7947" max="7947" width="25.140625" style="19" bestFit="1" customWidth="1"/>
    <col min="7948" max="8192" width="9.140625" style="19"/>
    <col min="8193" max="8193" width="13.28515625" style="19" customWidth="1"/>
    <col min="8194" max="8194" width="41.28515625" style="19" customWidth="1"/>
    <col min="8195" max="8195" width="0" style="19" hidden="1" customWidth="1"/>
    <col min="8196" max="8196" width="10.42578125" style="19" customWidth="1"/>
    <col min="8197" max="8197" width="13.28515625" style="19" customWidth="1"/>
    <col min="8198" max="8198" width="23.42578125" style="19" customWidth="1"/>
    <col min="8199" max="8200" width="12" style="19" bestFit="1" customWidth="1"/>
    <col min="8201" max="8201" width="15.140625" style="19" bestFit="1" customWidth="1"/>
    <col min="8202" max="8202" width="9.140625" style="19"/>
    <col min="8203" max="8203" width="25.140625" style="19" bestFit="1" customWidth="1"/>
    <col min="8204" max="8448" width="9.140625" style="19"/>
    <col min="8449" max="8449" width="13.28515625" style="19" customWidth="1"/>
    <col min="8450" max="8450" width="41.28515625" style="19" customWidth="1"/>
    <col min="8451" max="8451" width="0" style="19" hidden="1" customWidth="1"/>
    <col min="8452" max="8452" width="10.42578125" style="19" customWidth="1"/>
    <col min="8453" max="8453" width="13.28515625" style="19" customWidth="1"/>
    <col min="8454" max="8454" width="23.42578125" style="19" customWidth="1"/>
    <col min="8455" max="8456" width="12" style="19" bestFit="1" customWidth="1"/>
    <col min="8457" max="8457" width="15.140625" style="19" bestFit="1" customWidth="1"/>
    <col min="8458" max="8458" width="9.140625" style="19"/>
    <col min="8459" max="8459" width="25.140625" style="19" bestFit="1" customWidth="1"/>
    <col min="8460" max="8704" width="9.140625" style="19"/>
    <col min="8705" max="8705" width="13.28515625" style="19" customWidth="1"/>
    <col min="8706" max="8706" width="41.28515625" style="19" customWidth="1"/>
    <col min="8707" max="8707" width="0" style="19" hidden="1" customWidth="1"/>
    <col min="8708" max="8708" width="10.42578125" style="19" customWidth="1"/>
    <col min="8709" max="8709" width="13.28515625" style="19" customWidth="1"/>
    <col min="8710" max="8710" width="23.42578125" style="19" customWidth="1"/>
    <col min="8711" max="8712" width="12" style="19" bestFit="1" customWidth="1"/>
    <col min="8713" max="8713" width="15.140625" style="19" bestFit="1" customWidth="1"/>
    <col min="8714" max="8714" width="9.140625" style="19"/>
    <col min="8715" max="8715" width="25.140625" style="19" bestFit="1" customWidth="1"/>
    <col min="8716" max="8960" width="9.140625" style="19"/>
    <col min="8961" max="8961" width="13.28515625" style="19" customWidth="1"/>
    <col min="8962" max="8962" width="41.28515625" style="19" customWidth="1"/>
    <col min="8963" max="8963" width="0" style="19" hidden="1" customWidth="1"/>
    <col min="8964" max="8964" width="10.42578125" style="19" customWidth="1"/>
    <col min="8965" max="8965" width="13.28515625" style="19" customWidth="1"/>
    <col min="8966" max="8966" width="23.42578125" style="19" customWidth="1"/>
    <col min="8967" max="8968" width="12" style="19" bestFit="1" customWidth="1"/>
    <col min="8969" max="8969" width="15.140625" style="19" bestFit="1" customWidth="1"/>
    <col min="8970" max="8970" width="9.140625" style="19"/>
    <col min="8971" max="8971" width="25.140625" style="19" bestFit="1" customWidth="1"/>
    <col min="8972" max="9216" width="9.140625" style="19"/>
    <col min="9217" max="9217" width="13.28515625" style="19" customWidth="1"/>
    <col min="9218" max="9218" width="41.28515625" style="19" customWidth="1"/>
    <col min="9219" max="9219" width="0" style="19" hidden="1" customWidth="1"/>
    <col min="9220" max="9220" width="10.42578125" style="19" customWidth="1"/>
    <col min="9221" max="9221" width="13.28515625" style="19" customWidth="1"/>
    <col min="9222" max="9222" width="23.42578125" style="19" customWidth="1"/>
    <col min="9223" max="9224" width="12" style="19" bestFit="1" customWidth="1"/>
    <col min="9225" max="9225" width="15.140625" style="19" bestFit="1" customWidth="1"/>
    <col min="9226" max="9226" width="9.140625" style="19"/>
    <col min="9227" max="9227" width="25.140625" style="19" bestFit="1" customWidth="1"/>
    <col min="9228" max="9472" width="9.140625" style="19"/>
    <col min="9473" max="9473" width="13.28515625" style="19" customWidth="1"/>
    <col min="9474" max="9474" width="41.28515625" style="19" customWidth="1"/>
    <col min="9475" max="9475" width="0" style="19" hidden="1" customWidth="1"/>
    <col min="9476" max="9476" width="10.42578125" style="19" customWidth="1"/>
    <col min="9477" max="9477" width="13.28515625" style="19" customWidth="1"/>
    <col min="9478" max="9478" width="23.42578125" style="19" customWidth="1"/>
    <col min="9479" max="9480" width="12" style="19" bestFit="1" customWidth="1"/>
    <col min="9481" max="9481" width="15.140625" style="19" bestFit="1" customWidth="1"/>
    <col min="9482" max="9482" width="9.140625" style="19"/>
    <col min="9483" max="9483" width="25.140625" style="19" bestFit="1" customWidth="1"/>
    <col min="9484" max="9728" width="9.140625" style="19"/>
    <col min="9729" max="9729" width="13.28515625" style="19" customWidth="1"/>
    <col min="9730" max="9730" width="41.28515625" style="19" customWidth="1"/>
    <col min="9731" max="9731" width="0" style="19" hidden="1" customWidth="1"/>
    <col min="9732" max="9732" width="10.42578125" style="19" customWidth="1"/>
    <col min="9733" max="9733" width="13.28515625" style="19" customWidth="1"/>
    <col min="9734" max="9734" width="23.42578125" style="19" customWidth="1"/>
    <col min="9735" max="9736" width="12" style="19" bestFit="1" customWidth="1"/>
    <col min="9737" max="9737" width="15.140625" style="19" bestFit="1" customWidth="1"/>
    <col min="9738" max="9738" width="9.140625" style="19"/>
    <col min="9739" max="9739" width="25.140625" style="19" bestFit="1" customWidth="1"/>
    <col min="9740" max="9984" width="9.140625" style="19"/>
    <col min="9985" max="9985" width="13.28515625" style="19" customWidth="1"/>
    <col min="9986" max="9986" width="41.28515625" style="19" customWidth="1"/>
    <col min="9987" max="9987" width="0" style="19" hidden="1" customWidth="1"/>
    <col min="9988" max="9988" width="10.42578125" style="19" customWidth="1"/>
    <col min="9989" max="9989" width="13.28515625" style="19" customWidth="1"/>
    <col min="9990" max="9990" width="23.42578125" style="19" customWidth="1"/>
    <col min="9991" max="9992" width="12" style="19" bestFit="1" customWidth="1"/>
    <col min="9993" max="9993" width="15.140625" style="19" bestFit="1" customWidth="1"/>
    <col min="9994" max="9994" width="9.140625" style="19"/>
    <col min="9995" max="9995" width="25.140625" style="19" bestFit="1" customWidth="1"/>
    <col min="9996" max="10240" width="9.140625" style="19"/>
    <col min="10241" max="10241" width="13.28515625" style="19" customWidth="1"/>
    <col min="10242" max="10242" width="41.28515625" style="19" customWidth="1"/>
    <col min="10243" max="10243" width="0" style="19" hidden="1" customWidth="1"/>
    <col min="10244" max="10244" width="10.42578125" style="19" customWidth="1"/>
    <col min="10245" max="10245" width="13.28515625" style="19" customWidth="1"/>
    <col min="10246" max="10246" width="23.42578125" style="19" customWidth="1"/>
    <col min="10247" max="10248" width="12" style="19" bestFit="1" customWidth="1"/>
    <col min="10249" max="10249" width="15.140625" style="19" bestFit="1" customWidth="1"/>
    <col min="10250" max="10250" width="9.140625" style="19"/>
    <col min="10251" max="10251" width="25.140625" style="19" bestFit="1" customWidth="1"/>
    <col min="10252" max="10496" width="9.140625" style="19"/>
    <col min="10497" max="10497" width="13.28515625" style="19" customWidth="1"/>
    <col min="10498" max="10498" width="41.28515625" style="19" customWidth="1"/>
    <col min="10499" max="10499" width="0" style="19" hidden="1" customWidth="1"/>
    <col min="10500" max="10500" width="10.42578125" style="19" customWidth="1"/>
    <col min="10501" max="10501" width="13.28515625" style="19" customWidth="1"/>
    <col min="10502" max="10502" width="23.42578125" style="19" customWidth="1"/>
    <col min="10503" max="10504" width="12" style="19" bestFit="1" customWidth="1"/>
    <col min="10505" max="10505" width="15.140625" style="19" bestFit="1" customWidth="1"/>
    <col min="10506" max="10506" width="9.140625" style="19"/>
    <col min="10507" max="10507" width="25.140625" style="19" bestFit="1" customWidth="1"/>
    <col min="10508" max="10752" width="9.140625" style="19"/>
    <col min="10753" max="10753" width="13.28515625" style="19" customWidth="1"/>
    <col min="10754" max="10754" width="41.28515625" style="19" customWidth="1"/>
    <col min="10755" max="10755" width="0" style="19" hidden="1" customWidth="1"/>
    <col min="10756" max="10756" width="10.42578125" style="19" customWidth="1"/>
    <col min="10757" max="10757" width="13.28515625" style="19" customWidth="1"/>
    <col min="10758" max="10758" width="23.42578125" style="19" customWidth="1"/>
    <col min="10759" max="10760" width="12" style="19" bestFit="1" customWidth="1"/>
    <col min="10761" max="10761" width="15.140625" style="19" bestFit="1" customWidth="1"/>
    <col min="10762" max="10762" width="9.140625" style="19"/>
    <col min="10763" max="10763" width="25.140625" style="19" bestFit="1" customWidth="1"/>
    <col min="10764" max="11008" width="9.140625" style="19"/>
    <col min="11009" max="11009" width="13.28515625" style="19" customWidth="1"/>
    <col min="11010" max="11010" width="41.28515625" style="19" customWidth="1"/>
    <col min="11011" max="11011" width="0" style="19" hidden="1" customWidth="1"/>
    <col min="11012" max="11012" width="10.42578125" style="19" customWidth="1"/>
    <col min="11013" max="11013" width="13.28515625" style="19" customWidth="1"/>
    <col min="11014" max="11014" width="23.42578125" style="19" customWidth="1"/>
    <col min="11015" max="11016" width="12" style="19" bestFit="1" customWidth="1"/>
    <col min="11017" max="11017" width="15.140625" style="19" bestFit="1" customWidth="1"/>
    <col min="11018" max="11018" width="9.140625" style="19"/>
    <col min="11019" max="11019" width="25.140625" style="19" bestFit="1" customWidth="1"/>
    <col min="11020" max="11264" width="9.140625" style="19"/>
    <col min="11265" max="11265" width="13.28515625" style="19" customWidth="1"/>
    <col min="11266" max="11266" width="41.28515625" style="19" customWidth="1"/>
    <col min="11267" max="11267" width="0" style="19" hidden="1" customWidth="1"/>
    <col min="11268" max="11268" width="10.42578125" style="19" customWidth="1"/>
    <col min="11269" max="11269" width="13.28515625" style="19" customWidth="1"/>
    <col min="11270" max="11270" width="23.42578125" style="19" customWidth="1"/>
    <col min="11271" max="11272" width="12" style="19" bestFit="1" customWidth="1"/>
    <col min="11273" max="11273" width="15.140625" style="19" bestFit="1" customWidth="1"/>
    <col min="11274" max="11274" width="9.140625" style="19"/>
    <col min="11275" max="11275" width="25.140625" style="19" bestFit="1" customWidth="1"/>
    <col min="11276" max="11520" width="9.140625" style="19"/>
    <col min="11521" max="11521" width="13.28515625" style="19" customWidth="1"/>
    <col min="11522" max="11522" width="41.28515625" style="19" customWidth="1"/>
    <col min="11523" max="11523" width="0" style="19" hidden="1" customWidth="1"/>
    <col min="11524" max="11524" width="10.42578125" style="19" customWidth="1"/>
    <col min="11525" max="11525" width="13.28515625" style="19" customWidth="1"/>
    <col min="11526" max="11526" width="23.42578125" style="19" customWidth="1"/>
    <col min="11527" max="11528" width="12" style="19" bestFit="1" customWidth="1"/>
    <col min="11529" max="11529" width="15.140625" style="19" bestFit="1" customWidth="1"/>
    <col min="11530" max="11530" width="9.140625" style="19"/>
    <col min="11531" max="11531" width="25.140625" style="19" bestFit="1" customWidth="1"/>
    <col min="11532" max="11776" width="9.140625" style="19"/>
    <col min="11777" max="11777" width="13.28515625" style="19" customWidth="1"/>
    <col min="11778" max="11778" width="41.28515625" style="19" customWidth="1"/>
    <col min="11779" max="11779" width="0" style="19" hidden="1" customWidth="1"/>
    <col min="11780" max="11780" width="10.42578125" style="19" customWidth="1"/>
    <col min="11781" max="11781" width="13.28515625" style="19" customWidth="1"/>
    <col min="11782" max="11782" width="23.42578125" style="19" customWidth="1"/>
    <col min="11783" max="11784" width="12" style="19" bestFit="1" customWidth="1"/>
    <col min="11785" max="11785" width="15.140625" style="19" bestFit="1" customWidth="1"/>
    <col min="11786" max="11786" width="9.140625" style="19"/>
    <col min="11787" max="11787" width="25.140625" style="19" bestFit="1" customWidth="1"/>
    <col min="11788" max="12032" width="9.140625" style="19"/>
    <col min="12033" max="12033" width="13.28515625" style="19" customWidth="1"/>
    <col min="12034" max="12034" width="41.28515625" style="19" customWidth="1"/>
    <col min="12035" max="12035" width="0" style="19" hidden="1" customWidth="1"/>
    <col min="12036" max="12036" width="10.42578125" style="19" customWidth="1"/>
    <col min="12037" max="12037" width="13.28515625" style="19" customWidth="1"/>
    <col min="12038" max="12038" width="23.42578125" style="19" customWidth="1"/>
    <col min="12039" max="12040" width="12" style="19" bestFit="1" customWidth="1"/>
    <col min="12041" max="12041" width="15.140625" style="19" bestFit="1" customWidth="1"/>
    <col min="12042" max="12042" width="9.140625" style="19"/>
    <col min="12043" max="12043" width="25.140625" style="19" bestFit="1" customWidth="1"/>
    <col min="12044" max="12288" width="9.140625" style="19"/>
    <col min="12289" max="12289" width="13.28515625" style="19" customWidth="1"/>
    <col min="12290" max="12290" width="41.28515625" style="19" customWidth="1"/>
    <col min="12291" max="12291" width="0" style="19" hidden="1" customWidth="1"/>
    <col min="12292" max="12292" width="10.42578125" style="19" customWidth="1"/>
    <col min="12293" max="12293" width="13.28515625" style="19" customWidth="1"/>
    <col min="12294" max="12294" width="23.42578125" style="19" customWidth="1"/>
    <col min="12295" max="12296" width="12" style="19" bestFit="1" customWidth="1"/>
    <col min="12297" max="12297" width="15.140625" style="19" bestFit="1" customWidth="1"/>
    <col min="12298" max="12298" width="9.140625" style="19"/>
    <col min="12299" max="12299" width="25.140625" style="19" bestFit="1" customWidth="1"/>
    <col min="12300" max="12544" width="9.140625" style="19"/>
    <col min="12545" max="12545" width="13.28515625" style="19" customWidth="1"/>
    <col min="12546" max="12546" width="41.28515625" style="19" customWidth="1"/>
    <col min="12547" max="12547" width="0" style="19" hidden="1" customWidth="1"/>
    <col min="12548" max="12548" width="10.42578125" style="19" customWidth="1"/>
    <col min="12549" max="12549" width="13.28515625" style="19" customWidth="1"/>
    <col min="12550" max="12550" width="23.42578125" style="19" customWidth="1"/>
    <col min="12551" max="12552" width="12" style="19" bestFit="1" customWidth="1"/>
    <col min="12553" max="12553" width="15.140625" style="19" bestFit="1" customWidth="1"/>
    <col min="12554" max="12554" width="9.140625" style="19"/>
    <col min="12555" max="12555" width="25.140625" style="19" bestFit="1" customWidth="1"/>
    <col min="12556" max="12800" width="9.140625" style="19"/>
    <col min="12801" max="12801" width="13.28515625" style="19" customWidth="1"/>
    <col min="12802" max="12802" width="41.28515625" style="19" customWidth="1"/>
    <col min="12803" max="12803" width="0" style="19" hidden="1" customWidth="1"/>
    <col min="12804" max="12804" width="10.42578125" style="19" customWidth="1"/>
    <col min="12805" max="12805" width="13.28515625" style="19" customWidth="1"/>
    <col min="12806" max="12806" width="23.42578125" style="19" customWidth="1"/>
    <col min="12807" max="12808" width="12" style="19" bestFit="1" customWidth="1"/>
    <col min="12809" max="12809" width="15.140625" style="19" bestFit="1" customWidth="1"/>
    <col min="12810" max="12810" width="9.140625" style="19"/>
    <col min="12811" max="12811" width="25.140625" style="19" bestFit="1" customWidth="1"/>
    <col min="12812" max="13056" width="9.140625" style="19"/>
    <col min="13057" max="13057" width="13.28515625" style="19" customWidth="1"/>
    <col min="13058" max="13058" width="41.28515625" style="19" customWidth="1"/>
    <col min="13059" max="13059" width="0" style="19" hidden="1" customWidth="1"/>
    <col min="13060" max="13060" width="10.42578125" style="19" customWidth="1"/>
    <col min="13061" max="13061" width="13.28515625" style="19" customWidth="1"/>
    <col min="13062" max="13062" width="23.42578125" style="19" customWidth="1"/>
    <col min="13063" max="13064" width="12" style="19" bestFit="1" customWidth="1"/>
    <col min="13065" max="13065" width="15.140625" style="19" bestFit="1" customWidth="1"/>
    <col min="13066" max="13066" width="9.140625" style="19"/>
    <col min="13067" max="13067" width="25.140625" style="19" bestFit="1" customWidth="1"/>
    <col min="13068" max="13312" width="9.140625" style="19"/>
    <col min="13313" max="13313" width="13.28515625" style="19" customWidth="1"/>
    <col min="13314" max="13314" width="41.28515625" style="19" customWidth="1"/>
    <col min="13315" max="13315" width="0" style="19" hidden="1" customWidth="1"/>
    <col min="13316" max="13316" width="10.42578125" style="19" customWidth="1"/>
    <col min="13317" max="13317" width="13.28515625" style="19" customWidth="1"/>
    <col min="13318" max="13318" width="23.42578125" style="19" customWidth="1"/>
    <col min="13319" max="13320" width="12" style="19" bestFit="1" customWidth="1"/>
    <col min="13321" max="13321" width="15.140625" style="19" bestFit="1" customWidth="1"/>
    <col min="13322" max="13322" width="9.140625" style="19"/>
    <col min="13323" max="13323" width="25.140625" style="19" bestFit="1" customWidth="1"/>
    <col min="13324" max="13568" width="9.140625" style="19"/>
    <col min="13569" max="13569" width="13.28515625" style="19" customWidth="1"/>
    <col min="13570" max="13570" width="41.28515625" style="19" customWidth="1"/>
    <col min="13571" max="13571" width="0" style="19" hidden="1" customWidth="1"/>
    <col min="13572" max="13572" width="10.42578125" style="19" customWidth="1"/>
    <col min="13573" max="13573" width="13.28515625" style="19" customWidth="1"/>
    <col min="13574" max="13574" width="23.42578125" style="19" customWidth="1"/>
    <col min="13575" max="13576" width="12" style="19" bestFit="1" customWidth="1"/>
    <col min="13577" max="13577" width="15.140625" style="19" bestFit="1" customWidth="1"/>
    <col min="13578" max="13578" width="9.140625" style="19"/>
    <col min="13579" max="13579" width="25.140625" style="19" bestFit="1" customWidth="1"/>
    <col min="13580" max="13824" width="9.140625" style="19"/>
    <col min="13825" max="13825" width="13.28515625" style="19" customWidth="1"/>
    <col min="13826" max="13826" width="41.28515625" style="19" customWidth="1"/>
    <col min="13827" max="13827" width="0" style="19" hidden="1" customWidth="1"/>
    <col min="13828" max="13828" width="10.42578125" style="19" customWidth="1"/>
    <col min="13829" max="13829" width="13.28515625" style="19" customWidth="1"/>
    <col min="13830" max="13830" width="23.42578125" style="19" customWidth="1"/>
    <col min="13831" max="13832" width="12" style="19" bestFit="1" customWidth="1"/>
    <col min="13833" max="13833" width="15.140625" style="19" bestFit="1" customWidth="1"/>
    <col min="13834" max="13834" width="9.140625" style="19"/>
    <col min="13835" max="13835" width="25.140625" style="19" bestFit="1" customWidth="1"/>
    <col min="13836" max="14080" width="9.140625" style="19"/>
    <col min="14081" max="14081" width="13.28515625" style="19" customWidth="1"/>
    <col min="14082" max="14082" width="41.28515625" style="19" customWidth="1"/>
    <col min="14083" max="14083" width="0" style="19" hidden="1" customWidth="1"/>
    <col min="14084" max="14084" width="10.42578125" style="19" customWidth="1"/>
    <col min="14085" max="14085" width="13.28515625" style="19" customWidth="1"/>
    <col min="14086" max="14086" width="23.42578125" style="19" customWidth="1"/>
    <col min="14087" max="14088" width="12" style="19" bestFit="1" customWidth="1"/>
    <col min="14089" max="14089" width="15.140625" style="19" bestFit="1" customWidth="1"/>
    <col min="14090" max="14090" width="9.140625" style="19"/>
    <col min="14091" max="14091" width="25.140625" style="19" bestFit="1" customWidth="1"/>
    <col min="14092" max="14336" width="9.140625" style="19"/>
    <col min="14337" max="14337" width="13.28515625" style="19" customWidth="1"/>
    <col min="14338" max="14338" width="41.28515625" style="19" customWidth="1"/>
    <col min="14339" max="14339" width="0" style="19" hidden="1" customWidth="1"/>
    <col min="14340" max="14340" width="10.42578125" style="19" customWidth="1"/>
    <col min="14341" max="14341" width="13.28515625" style="19" customWidth="1"/>
    <col min="14342" max="14342" width="23.42578125" style="19" customWidth="1"/>
    <col min="14343" max="14344" width="12" style="19" bestFit="1" customWidth="1"/>
    <col min="14345" max="14345" width="15.140625" style="19" bestFit="1" customWidth="1"/>
    <col min="14346" max="14346" width="9.140625" style="19"/>
    <col min="14347" max="14347" width="25.140625" style="19" bestFit="1" customWidth="1"/>
    <col min="14348" max="14592" width="9.140625" style="19"/>
    <col min="14593" max="14593" width="13.28515625" style="19" customWidth="1"/>
    <col min="14594" max="14594" width="41.28515625" style="19" customWidth="1"/>
    <col min="14595" max="14595" width="0" style="19" hidden="1" customWidth="1"/>
    <col min="14596" max="14596" width="10.42578125" style="19" customWidth="1"/>
    <col min="14597" max="14597" width="13.28515625" style="19" customWidth="1"/>
    <col min="14598" max="14598" width="23.42578125" style="19" customWidth="1"/>
    <col min="14599" max="14600" width="12" style="19" bestFit="1" customWidth="1"/>
    <col min="14601" max="14601" width="15.140625" style="19" bestFit="1" customWidth="1"/>
    <col min="14602" max="14602" width="9.140625" style="19"/>
    <col min="14603" max="14603" width="25.140625" style="19" bestFit="1" customWidth="1"/>
    <col min="14604" max="14848" width="9.140625" style="19"/>
    <col min="14849" max="14849" width="13.28515625" style="19" customWidth="1"/>
    <col min="14850" max="14850" width="41.28515625" style="19" customWidth="1"/>
    <col min="14851" max="14851" width="0" style="19" hidden="1" customWidth="1"/>
    <col min="14852" max="14852" width="10.42578125" style="19" customWidth="1"/>
    <col min="14853" max="14853" width="13.28515625" style="19" customWidth="1"/>
    <col min="14854" max="14854" width="23.42578125" style="19" customWidth="1"/>
    <col min="14855" max="14856" width="12" style="19" bestFit="1" customWidth="1"/>
    <col min="14857" max="14857" width="15.140625" style="19" bestFit="1" customWidth="1"/>
    <col min="14858" max="14858" width="9.140625" style="19"/>
    <col min="14859" max="14859" width="25.140625" style="19" bestFit="1" customWidth="1"/>
    <col min="14860" max="15104" width="9.140625" style="19"/>
    <col min="15105" max="15105" width="13.28515625" style="19" customWidth="1"/>
    <col min="15106" max="15106" width="41.28515625" style="19" customWidth="1"/>
    <col min="15107" max="15107" width="0" style="19" hidden="1" customWidth="1"/>
    <col min="15108" max="15108" width="10.42578125" style="19" customWidth="1"/>
    <col min="15109" max="15109" width="13.28515625" style="19" customWidth="1"/>
    <col min="15110" max="15110" width="23.42578125" style="19" customWidth="1"/>
    <col min="15111" max="15112" width="12" style="19" bestFit="1" customWidth="1"/>
    <col min="15113" max="15113" width="15.140625" style="19" bestFit="1" customWidth="1"/>
    <col min="15114" max="15114" width="9.140625" style="19"/>
    <col min="15115" max="15115" width="25.140625" style="19" bestFit="1" customWidth="1"/>
    <col min="15116" max="15360" width="9.140625" style="19"/>
    <col min="15361" max="15361" width="13.28515625" style="19" customWidth="1"/>
    <col min="15362" max="15362" width="41.28515625" style="19" customWidth="1"/>
    <col min="15363" max="15363" width="0" style="19" hidden="1" customWidth="1"/>
    <col min="15364" max="15364" width="10.42578125" style="19" customWidth="1"/>
    <col min="15365" max="15365" width="13.28515625" style="19" customWidth="1"/>
    <col min="15366" max="15366" width="23.42578125" style="19" customWidth="1"/>
    <col min="15367" max="15368" width="12" style="19" bestFit="1" customWidth="1"/>
    <col min="15369" max="15369" width="15.140625" style="19" bestFit="1" customWidth="1"/>
    <col min="15370" max="15370" width="9.140625" style="19"/>
    <col min="15371" max="15371" width="25.140625" style="19" bestFit="1" customWidth="1"/>
    <col min="15372" max="15616" width="9.140625" style="19"/>
    <col min="15617" max="15617" width="13.28515625" style="19" customWidth="1"/>
    <col min="15618" max="15618" width="41.28515625" style="19" customWidth="1"/>
    <col min="15619" max="15619" width="0" style="19" hidden="1" customWidth="1"/>
    <col min="15620" max="15620" width="10.42578125" style="19" customWidth="1"/>
    <col min="15621" max="15621" width="13.28515625" style="19" customWidth="1"/>
    <col min="15622" max="15622" width="23.42578125" style="19" customWidth="1"/>
    <col min="15623" max="15624" width="12" style="19" bestFit="1" customWidth="1"/>
    <col min="15625" max="15625" width="15.140625" style="19" bestFit="1" customWidth="1"/>
    <col min="15626" max="15626" width="9.140625" style="19"/>
    <col min="15627" max="15627" width="25.140625" style="19" bestFit="1" customWidth="1"/>
    <col min="15628" max="15872" width="9.140625" style="19"/>
    <col min="15873" max="15873" width="13.28515625" style="19" customWidth="1"/>
    <col min="15874" max="15874" width="41.28515625" style="19" customWidth="1"/>
    <col min="15875" max="15875" width="0" style="19" hidden="1" customWidth="1"/>
    <col min="15876" max="15876" width="10.42578125" style="19" customWidth="1"/>
    <col min="15877" max="15877" width="13.28515625" style="19" customWidth="1"/>
    <col min="15878" max="15878" width="23.42578125" style="19" customWidth="1"/>
    <col min="15879" max="15880" width="12" style="19" bestFit="1" customWidth="1"/>
    <col min="15881" max="15881" width="15.140625" style="19" bestFit="1" customWidth="1"/>
    <col min="15882" max="15882" width="9.140625" style="19"/>
    <col min="15883" max="15883" width="25.140625" style="19" bestFit="1" customWidth="1"/>
    <col min="15884" max="16128" width="9.140625" style="19"/>
    <col min="16129" max="16129" width="13.28515625" style="19" customWidth="1"/>
    <col min="16130" max="16130" width="41.28515625" style="19" customWidth="1"/>
    <col min="16131" max="16131" width="0" style="19" hidden="1" customWidth="1"/>
    <col min="16132" max="16132" width="10.42578125" style="19" customWidth="1"/>
    <col min="16133" max="16133" width="13.28515625" style="19" customWidth="1"/>
    <col min="16134" max="16134" width="23.42578125" style="19" customWidth="1"/>
    <col min="16135" max="16136" width="12" style="19" bestFit="1" customWidth="1"/>
    <col min="16137" max="16137" width="15.140625" style="19" bestFit="1" customWidth="1"/>
    <col min="16138" max="16138" width="9.140625" style="19"/>
    <col min="16139" max="16139" width="25.140625" style="19" bestFit="1" customWidth="1"/>
    <col min="16140" max="16384" width="9.140625" style="19"/>
  </cols>
  <sheetData>
    <row r="1" spans="1:16" s="16" customFormat="1" ht="15.75">
      <c r="A1" s="117" t="s">
        <v>78</v>
      </c>
      <c r="B1" s="117"/>
      <c r="C1" s="117"/>
      <c r="D1" s="117"/>
      <c r="E1" s="117"/>
      <c r="F1" s="117"/>
      <c r="G1" s="117"/>
      <c r="H1" s="117"/>
      <c r="I1" s="117"/>
    </row>
    <row r="2" spans="1:16" s="16" customFormat="1" ht="13.5" thickBot="1">
      <c r="E2" s="17"/>
    </row>
    <row r="3" spans="1:16" ht="13.5" thickBot="1">
      <c r="A3" s="124" t="s">
        <v>36</v>
      </c>
      <c r="B3" s="125"/>
      <c r="C3" s="125"/>
      <c r="D3" s="125"/>
      <c r="E3" s="125"/>
      <c r="F3" s="125"/>
      <c r="G3" s="125"/>
      <c r="H3" s="126"/>
      <c r="I3" s="18"/>
    </row>
    <row r="4" spans="1:16" s="20" customFormat="1" ht="18" customHeight="1" thickBot="1">
      <c r="A4" s="114" t="s">
        <v>37</v>
      </c>
      <c r="B4" s="114" t="s">
        <v>38</v>
      </c>
      <c r="C4" s="114" t="s">
        <v>39</v>
      </c>
      <c r="D4" s="114" t="s">
        <v>40</v>
      </c>
      <c r="E4" s="112" t="s">
        <v>41</v>
      </c>
      <c r="F4" s="112" t="s">
        <v>42</v>
      </c>
      <c r="G4" s="114" t="s">
        <v>43</v>
      </c>
      <c r="H4" s="114"/>
      <c r="I4" s="114"/>
    </row>
    <row r="5" spans="1:16" s="20" customFormat="1" ht="30" customHeight="1" thickBot="1">
      <c r="A5" s="114"/>
      <c r="B5" s="114"/>
      <c r="C5" s="114"/>
      <c r="D5" s="114"/>
      <c r="E5" s="113"/>
      <c r="F5" s="113"/>
      <c r="G5" s="21" t="s">
        <v>44</v>
      </c>
      <c r="H5" s="21" t="s">
        <v>45</v>
      </c>
      <c r="I5" s="21" t="s">
        <v>46</v>
      </c>
    </row>
    <row r="6" spans="1:16" ht="15.95" customHeight="1" thickBot="1">
      <c r="A6" s="22">
        <v>1</v>
      </c>
      <c r="B6" s="23" t="s">
        <v>47</v>
      </c>
      <c r="C6" s="24">
        <f>D6*$I$3</f>
        <v>0</v>
      </c>
      <c r="D6" s="25"/>
      <c r="E6" s="22"/>
      <c r="F6" s="22" t="str">
        <f>IF(AND(D6&gt;=G6,D6&lt;=I6),"OK","DIFERE")</f>
        <v>DIFERE</v>
      </c>
      <c r="G6" s="26">
        <v>0.03</v>
      </c>
      <c r="H6" s="26">
        <v>0.04</v>
      </c>
      <c r="I6" s="26">
        <v>5.5E-2</v>
      </c>
    </row>
    <row r="7" spans="1:16" ht="15.95" customHeight="1" thickBot="1">
      <c r="A7" s="22">
        <v>2</v>
      </c>
      <c r="B7" s="23" t="s">
        <v>48</v>
      </c>
      <c r="C7" s="24">
        <f>D7*$I$3</f>
        <v>0</v>
      </c>
      <c r="D7" s="27"/>
      <c r="E7" s="22"/>
      <c r="F7" s="22" t="str">
        <f>IF(AND(D7&gt;=G7,D7&lt;=I7),"OK","DIFERE")</f>
        <v>DIFERE</v>
      </c>
      <c r="G7" s="26">
        <v>8.0000000000000002E-3</v>
      </c>
      <c r="H7" s="26">
        <v>8.0000000000000002E-3</v>
      </c>
      <c r="I7" s="26">
        <v>0.01</v>
      </c>
    </row>
    <row r="8" spans="1:16" ht="15.95" customHeight="1" thickBot="1">
      <c r="A8" s="22">
        <v>3</v>
      </c>
      <c r="B8" s="23" t="s">
        <v>49</v>
      </c>
      <c r="C8" s="24">
        <f>D8*$I$3</f>
        <v>0</v>
      </c>
      <c r="D8" s="27"/>
      <c r="E8" s="22"/>
      <c r="F8" s="22" t="str">
        <f>IF(AND(D8&gt;=G8,D8&lt;=I8),"OK","DIFERE")</f>
        <v>DIFERE</v>
      </c>
      <c r="G8" s="26">
        <v>9.7000000000000003E-3</v>
      </c>
      <c r="H8" s="26">
        <v>1.2699999999999999E-2</v>
      </c>
      <c r="I8" s="26">
        <v>1.2699999999999999E-2</v>
      </c>
    </row>
    <row r="9" spans="1:16" ht="15.95" customHeight="1" thickBot="1">
      <c r="A9" s="22">
        <v>4</v>
      </c>
      <c r="B9" s="23" t="s">
        <v>50</v>
      </c>
      <c r="C9" s="24">
        <f>D9*($I$3+C6+C7+C8)</f>
        <v>0</v>
      </c>
      <c r="D9" s="27"/>
      <c r="E9" s="22"/>
      <c r="F9" s="22" t="str">
        <f>IF(AND(D9&gt;=G9,D9&lt;=I9),"OK","DIFERE")</f>
        <v>DIFERE</v>
      </c>
      <c r="G9" s="26">
        <v>5.8999999999999999E-3</v>
      </c>
      <c r="H9" s="26">
        <v>1.23E-2</v>
      </c>
      <c r="I9" s="26">
        <v>1.3899999999999999E-2</v>
      </c>
    </row>
    <row r="10" spans="1:16" ht="15.95" customHeight="1" thickBot="1">
      <c r="A10" s="22">
        <v>5</v>
      </c>
      <c r="B10" s="23" t="s">
        <v>51</v>
      </c>
      <c r="C10" s="24">
        <f>D10*($I$3+C6+C7+C8+C9)</f>
        <v>0</v>
      </c>
      <c r="D10" s="27"/>
      <c r="E10" s="22"/>
      <c r="F10" s="22" t="str">
        <f>IF(AND(D10&gt;=G10,D10&lt;=I10),"OK","DIFERE")</f>
        <v>DIFERE</v>
      </c>
      <c r="G10" s="26">
        <v>6.1600000000000002E-2</v>
      </c>
      <c r="H10" s="26">
        <v>7.3999999999999996E-2</v>
      </c>
      <c r="I10" s="26">
        <v>8.9599999999999999E-2</v>
      </c>
    </row>
    <row r="11" spans="1:16" ht="15.95" customHeight="1" thickBot="1">
      <c r="A11" s="22">
        <v>6</v>
      </c>
      <c r="B11" s="28" t="s">
        <v>52</v>
      </c>
      <c r="C11" s="29">
        <f>(I3+C6+C7+C8+C9+C10)*(1/(1-$D$11)-1)</f>
        <v>0</v>
      </c>
      <c r="D11" s="30">
        <f>SUM(D12:D15)</f>
        <v>0.05</v>
      </c>
      <c r="E11" s="31"/>
      <c r="F11" s="16"/>
      <c r="G11" s="32"/>
      <c r="H11" s="32"/>
      <c r="I11" s="33"/>
      <c r="L11" s="58"/>
      <c r="P11" s="57"/>
    </row>
    <row r="12" spans="1:16" ht="15.95" customHeight="1" thickBot="1">
      <c r="A12" s="34" t="s">
        <v>53</v>
      </c>
      <c r="B12" s="118" t="s">
        <v>54</v>
      </c>
      <c r="C12" s="119"/>
      <c r="D12" s="27"/>
      <c r="E12" s="31"/>
      <c r="F12" s="16"/>
      <c r="G12" s="16"/>
      <c r="H12" s="16"/>
      <c r="I12" s="35"/>
    </row>
    <row r="13" spans="1:16" ht="15.95" customHeight="1" thickBot="1">
      <c r="A13" s="34" t="s">
        <v>55</v>
      </c>
      <c r="B13" s="118" t="s">
        <v>56</v>
      </c>
      <c r="C13" s="119"/>
      <c r="D13" s="27"/>
      <c r="E13" s="31"/>
      <c r="F13" s="16"/>
      <c r="G13" s="16"/>
      <c r="H13" s="16"/>
      <c r="I13" s="35"/>
    </row>
    <row r="14" spans="1:16" ht="15.95" customHeight="1" thickBot="1">
      <c r="A14" s="34" t="s">
        <v>57</v>
      </c>
      <c r="B14" s="118" t="s">
        <v>58</v>
      </c>
      <c r="C14" s="119"/>
      <c r="D14" s="27">
        <v>0.05</v>
      </c>
      <c r="E14" s="31"/>
      <c r="F14" s="16"/>
      <c r="G14" s="16"/>
      <c r="H14" s="16"/>
      <c r="I14" s="35"/>
    </row>
    <row r="15" spans="1:16" ht="15.95" customHeight="1" thickBot="1">
      <c r="A15" s="34" t="s">
        <v>59</v>
      </c>
      <c r="B15" s="118" t="s">
        <v>60</v>
      </c>
      <c r="C15" s="120"/>
      <c r="D15" s="36"/>
      <c r="E15" s="31"/>
      <c r="F15" s="16"/>
      <c r="G15" s="16"/>
      <c r="H15" s="16"/>
      <c r="I15" s="35"/>
    </row>
    <row r="16" spans="1:16" ht="15.95" customHeight="1" thickBot="1">
      <c r="A16" s="115" t="s">
        <v>61</v>
      </c>
      <c r="B16" s="115"/>
      <c r="C16" s="37">
        <f>SUM(C6:C11)</f>
        <v>0</v>
      </c>
      <c r="D16" s="22"/>
      <c r="E16" s="22"/>
      <c r="F16" s="121" t="s">
        <v>62</v>
      </c>
      <c r="G16" s="122"/>
      <c r="H16" s="122"/>
      <c r="I16" s="123"/>
    </row>
    <row r="17" spans="1:11" ht="15.95" customHeight="1" thickBot="1">
      <c r="A17" s="115" t="s">
        <v>63</v>
      </c>
      <c r="B17" s="115"/>
      <c r="C17" s="37">
        <f>C16+I3</f>
        <v>0</v>
      </c>
      <c r="D17" s="22"/>
      <c r="E17" s="22"/>
      <c r="F17" s="38" t="s">
        <v>64</v>
      </c>
      <c r="G17" s="26">
        <v>0.2034</v>
      </c>
      <c r="H17" s="26">
        <v>0.22120000000000001</v>
      </c>
      <c r="I17" s="26">
        <v>0.25</v>
      </c>
      <c r="K17" s="59"/>
    </row>
    <row r="18" spans="1:11" ht="15.95" customHeight="1" thickBot="1">
      <c r="A18" s="116" t="s">
        <v>65</v>
      </c>
      <c r="B18" s="116"/>
      <c r="C18" s="116"/>
      <c r="D18" s="27">
        <f>(((1+$D6+$D7+$D8)*(1+$D9)*(1+$D10)/(1-$D11)))-1</f>
        <v>5.2631578947368363E-2</v>
      </c>
      <c r="E18" s="22" t="str">
        <f>IF(AND($D18&gt;=$G18,$D18&lt;=$I18),"OK","DIFERE")</f>
        <v>DIFERE</v>
      </c>
      <c r="F18" s="39" t="s">
        <v>77</v>
      </c>
      <c r="G18" s="26">
        <f>((G17+1))/(1-D15)-1</f>
        <v>0.20340000000000003</v>
      </c>
      <c r="H18" s="26">
        <f>((H17+1))/(1-D15)-1</f>
        <v>0.22120000000000006</v>
      </c>
      <c r="I18" s="26">
        <f>((I17+1))/(1-D15)-1</f>
        <v>0.25</v>
      </c>
    </row>
    <row r="19" spans="1:11" ht="13.5" thickBot="1">
      <c r="A19" s="40"/>
      <c r="B19" s="40"/>
      <c r="C19" s="40"/>
      <c r="D19" s="40"/>
      <c r="E19" s="41"/>
      <c r="F19" s="40"/>
      <c r="G19" s="40"/>
      <c r="H19" s="40"/>
      <c r="I19" s="40"/>
    </row>
    <row r="20" spans="1:11">
      <c r="A20" s="40"/>
      <c r="B20" s="40"/>
      <c r="C20" s="42"/>
      <c r="D20" s="40"/>
      <c r="E20" s="41"/>
      <c r="F20" s="43" t="s">
        <v>66</v>
      </c>
      <c r="G20" s="44"/>
      <c r="H20" s="44"/>
      <c r="I20" s="45"/>
      <c r="K20" s="46"/>
    </row>
    <row r="21" spans="1:11">
      <c r="A21" s="40"/>
      <c r="B21" s="40"/>
      <c r="C21" s="42"/>
      <c r="D21" s="40"/>
      <c r="E21" s="41"/>
      <c r="F21" s="47"/>
      <c r="G21" s="16"/>
      <c r="H21" s="16"/>
      <c r="I21" s="35"/>
      <c r="K21" s="48"/>
    </row>
    <row r="22" spans="1:11">
      <c r="A22" s="40"/>
      <c r="B22" s="40"/>
      <c r="C22" s="40"/>
      <c r="D22" s="40"/>
      <c r="E22" s="41"/>
      <c r="F22" s="47"/>
      <c r="G22" s="16"/>
      <c r="H22" s="16"/>
      <c r="I22" s="35"/>
      <c r="K22" s="46"/>
    </row>
    <row r="23" spans="1:11">
      <c r="A23" s="40"/>
      <c r="B23" s="40"/>
      <c r="C23" s="40"/>
      <c r="D23" s="40"/>
      <c r="E23" s="41"/>
      <c r="F23" s="47"/>
      <c r="G23" s="16"/>
      <c r="H23" s="16"/>
      <c r="I23" s="35"/>
      <c r="K23" s="46"/>
    </row>
    <row r="24" spans="1:11">
      <c r="A24" s="40" t="s">
        <v>67</v>
      </c>
      <c r="B24" s="40"/>
      <c r="C24" s="40"/>
      <c r="D24" s="40"/>
      <c r="E24" s="41"/>
      <c r="F24" s="47"/>
      <c r="G24" s="16"/>
      <c r="H24" s="16"/>
      <c r="I24" s="35"/>
    </row>
    <row r="25" spans="1:11">
      <c r="A25" s="40" t="s">
        <v>68</v>
      </c>
      <c r="B25" s="40"/>
      <c r="C25" s="40"/>
      <c r="D25" s="40"/>
      <c r="E25" s="41"/>
      <c r="F25" s="47"/>
      <c r="G25" s="16"/>
      <c r="H25" s="16"/>
      <c r="I25" s="35"/>
    </row>
    <row r="26" spans="1:11">
      <c r="A26" s="40" t="s">
        <v>69</v>
      </c>
      <c r="B26" s="40"/>
      <c r="C26" s="40"/>
      <c r="D26" s="40"/>
      <c r="E26" s="41"/>
      <c r="F26" s="47"/>
      <c r="G26" s="16"/>
      <c r="H26" s="16"/>
      <c r="I26" s="35"/>
    </row>
    <row r="27" spans="1:11" ht="13.5" thickBot="1">
      <c r="A27" s="40" t="s">
        <v>70</v>
      </c>
      <c r="B27" s="40"/>
      <c r="C27" s="40"/>
      <c r="D27" s="40"/>
      <c r="E27" s="41"/>
      <c r="F27" s="49"/>
      <c r="G27" s="50"/>
      <c r="H27" s="50"/>
      <c r="I27" s="51"/>
    </row>
    <row r="28" spans="1:11">
      <c r="A28" s="40" t="s">
        <v>71</v>
      </c>
      <c r="B28" s="40"/>
      <c r="C28" s="40"/>
      <c r="D28" s="40"/>
      <c r="E28" s="41"/>
      <c r="F28" s="40"/>
      <c r="G28" s="40"/>
      <c r="H28" s="40"/>
      <c r="I28" s="40"/>
    </row>
    <row r="29" spans="1:11">
      <c r="A29" s="40" t="s">
        <v>72</v>
      </c>
      <c r="B29" s="40"/>
      <c r="C29" s="40"/>
      <c r="D29" s="40"/>
      <c r="E29" s="41"/>
      <c r="F29" s="40"/>
      <c r="G29" s="40"/>
      <c r="H29" s="40"/>
      <c r="I29" s="40"/>
    </row>
    <row r="30" spans="1:11">
      <c r="A30" s="40" t="s">
        <v>73</v>
      </c>
      <c r="B30" s="40"/>
      <c r="C30" s="40"/>
      <c r="D30" s="40"/>
      <c r="E30" s="41"/>
      <c r="F30" s="40"/>
      <c r="G30" s="40"/>
      <c r="H30" s="40"/>
      <c r="I30" s="40"/>
    </row>
    <row r="31" spans="1:11">
      <c r="A31" s="40" t="s">
        <v>74</v>
      </c>
      <c r="B31" s="40"/>
      <c r="C31" s="40"/>
      <c r="D31" s="40"/>
      <c r="E31" s="41"/>
      <c r="F31" s="40"/>
      <c r="G31" s="40"/>
      <c r="H31" s="40"/>
      <c r="I31" s="40"/>
    </row>
    <row r="32" spans="1:11">
      <c r="A32" s="40"/>
      <c r="B32" s="40"/>
      <c r="C32" s="40"/>
      <c r="D32" s="40"/>
      <c r="E32" s="41"/>
      <c r="F32" s="40"/>
      <c r="G32" s="40"/>
      <c r="H32" s="40"/>
      <c r="I32" s="40"/>
    </row>
    <row r="33" spans="1:9" ht="13.5" thickBot="1">
      <c r="A33" s="40"/>
      <c r="B33" s="40"/>
      <c r="C33" s="40"/>
      <c r="D33" s="40"/>
      <c r="E33" s="41"/>
      <c r="F33" s="40"/>
      <c r="G33" s="40"/>
      <c r="H33" s="40"/>
      <c r="I33" s="40"/>
    </row>
    <row r="34" spans="1:9" ht="13.5" thickBot="1">
      <c r="A34" s="40"/>
      <c r="B34" s="52" t="s">
        <v>75</v>
      </c>
      <c r="C34" s="53">
        <v>24</v>
      </c>
      <c r="D34" s="54" t="s">
        <v>76</v>
      </c>
      <c r="E34" s="41"/>
      <c r="F34" s="40"/>
      <c r="G34" s="40"/>
      <c r="H34" s="40"/>
      <c r="I34" s="40"/>
    </row>
    <row r="35" spans="1:9">
      <c r="A35" s="40"/>
      <c r="B35" s="40"/>
      <c r="C35" s="40"/>
      <c r="D35" s="40"/>
      <c r="E35" s="41"/>
      <c r="F35" s="40"/>
      <c r="G35" s="40"/>
      <c r="H35" s="40"/>
      <c r="I35" s="40"/>
    </row>
    <row r="37" spans="1:9" ht="15">
      <c r="C37" s="56"/>
      <c r="D37" s="56"/>
      <c r="E37" s="56"/>
    </row>
    <row r="38" spans="1:9" ht="15">
      <c r="C38" s="56"/>
      <c r="D38" s="56"/>
      <c r="E38" s="56"/>
    </row>
    <row r="39" spans="1:9" ht="15">
      <c r="C39" s="56"/>
      <c r="D39" s="56"/>
      <c r="E39" s="56"/>
    </row>
  </sheetData>
  <mergeCells count="17">
    <mergeCell ref="A1:I1"/>
    <mergeCell ref="B12:C12"/>
    <mergeCell ref="B13:C13"/>
    <mergeCell ref="B14:C14"/>
    <mergeCell ref="B15:C15"/>
    <mergeCell ref="A3:H3"/>
    <mergeCell ref="A4:A5"/>
    <mergeCell ref="B4:B5"/>
    <mergeCell ref="C4:C5"/>
    <mergeCell ref="D4:D5"/>
    <mergeCell ref="E4:E5"/>
    <mergeCell ref="F4:F5"/>
    <mergeCell ref="G4:I4"/>
    <mergeCell ref="A17:B17"/>
    <mergeCell ref="A18:C18"/>
    <mergeCell ref="A16:B16"/>
    <mergeCell ref="F16:I1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85" fitToHeight="0" orientation="landscape" r:id="rId1"/>
  <headerFooter>
    <oddFooter>&amp;A&amp;RPágina 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Proposta Licitante</vt:lpstr>
      <vt:lpstr>Det. Rem. Fixa</vt:lpstr>
      <vt:lpstr>Cronograma</vt:lpstr>
      <vt:lpstr>BDI</vt:lpstr>
      <vt:lpstr>BDI!Area_de_impressao</vt:lpstr>
      <vt:lpstr>Cronograma!Area_de_impressao</vt:lpstr>
      <vt:lpstr>'Det. Rem. Fixa'!Area_de_impressao</vt:lpstr>
      <vt:lpstr>'Proposta Licitante'!Area_de_impressao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 Luis Goncalves de Souza</dc:creator>
  <cp:lastModifiedBy>Giovani Carlos Sehaber</cp:lastModifiedBy>
  <cp:lastPrinted>2025-10-10T14:53:50Z</cp:lastPrinted>
  <dcterms:created xsi:type="dcterms:W3CDTF">2018-11-23T18:18:57Z</dcterms:created>
  <dcterms:modified xsi:type="dcterms:W3CDTF">2025-10-10T14:53:57Z</dcterms:modified>
</cp:coreProperties>
</file>