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COMISSOES\N-MAR\02.1_Licitações\15. Obra Terminal Receptivo de Cruzeiros\2. Documentos_Licitação\6. Anexo IV - Modelo de Apresentação das Propostas\"/>
    </mc:Choice>
  </mc:AlternateContent>
  <xr:revisionPtr revIDLastSave="0" documentId="13_ncr:1_{591EA9A3-A7A4-4E53-A073-14398E9CE6AB}" xr6:coauthVersionLast="47" xr6:coauthVersionMax="47" xr10:uidLastSave="{00000000-0000-0000-0000-000000000000}"/>
  <bookViews>
    <workbookView xWindow="28680" yWindow="-120" windowWidth="29040" windowHeight="15720" xr2:uid="{1A00F746-D0B2-4C5A-8E36-2C4A81BEF373}"/>
  </bookViews>
  <sheets>
    <sheet name="Planilha1" sheetId="1" r:id="rId1"/>
  </sheets>
  <definedNames>
    <definedName name="_xlnm.Print_Area" localSheetId="0">Planilha1!$B$11:$E$133</definedName>
    <definedName name="TABLE">#REF!</definedName>
    <definedName name="test">Planilha1!#REF!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31" i="1" l="1"/>
  <c r="H124" i="1"/>
  <c r="H125" i="1"/>
  <c r="H126" i="1"/>
  <c r="H127" i="1"/>
  <c r="H128" i="1"/>
  <c r="H129" i="1"/>
  <c r="H130" i="1"/>
  <c r="H123" i="1"/>
  <c r="H121" i="1"/>
  <c r="H119" i="1"/>
  <c r="H120" i="1"/>
  <c r="H118" i="1"/>
  <c r="H116" i="1"/>
  <c r="H107" i="1"/>
  <c r="H108" i="1"/>
  <c r="H109" i="1"/>
  <c r="H110" i="1"/>
  <c r="H111" i="1"/>
  <c r="H112" i="1"/>
  <c r="H113" i="1"/>
  <c r="H114" i="1"/>
  <c r="H115" i="1"/>
  <c r="H106" i="1"/>
  <c r="H104" i="1"/>
  <c r="H97" i="1"/>
  <c r="H98" i="1"/>
  <c r="H99" i="1"/>
  <c r="H100" i="1"/>
  <c r="H101" i="1"/>
  <c r="H102" i="1"/>
  <c r="H103" i="1"/>
  <c r="H96" i="1"/>
  <c r="H94" i="1"/>
  <c r="H88" i="1"/>
  <c r="H89" i="1"/>
  <c r="H90" i="1"/>
  <c r="H91" i="1"/>
  <c r="H92" i="1"/>
  <c r="H93" i="1"/>
  <c r="H87" i="1"/>
  <c r="H85" i="1"/>
  <c r="H77" i="1"/>
  <c r="H78" i="1"/>
  <c r="H79" i="1"/>
  <c r="H80" i="1"/>
  <c r="H81" i="1"/>
  <c r="H82" i="1"/>
  <c r="H83" i="1"/>
  <c r="H84" i="1"/>
  <c r="H76" i="1"/>
  <c r="H74" i="1"/>
  <c r="H66" i="1"/>
  <c r="H67" i="1"/>
  <c r="H68" i="1"/>
  <c r="H69" i="1"/>
  <c r="H70" i="1"/>
  <c r="H71" i="1"/>
  <c r="H72" i="1"/>
  <c r="H73" i="1"/>
  <c r="H65" i="1"/>
  <c r="H63" i="1"/>
  <c r="H52" i="1"/>
  <c r="H53" i="1"/>
  <c r="H54" i="1"/>
  <c r="H55" i="1"/>
  <c r="H56" i="1"/>
  <c r="H57" i="1"/>
  <c r="H58" i="1"/>
  <c r="H59" i="1"/>
  <c r="H60" i="1"/>
  <c r="H61" i="1"/>
  <c r="H62" i="1"/>
  <c r="H51" i="1"/>
  <c r="H49" i="1"/>
  <c r="H40" i="1"/>
  <c r="H41" i="1"/>
  <c r="H42" i="1"/>
  <c r="H43" i="1"/>
  <c r="H44" i="1"/>
  <c r="H45" i="1"/>
  <c r="H46" i="1"/>
  <c r="H47" i="1"/>
  <c r="H48" i="1"/>
  <c r="H39" i="1"/>
  <c r="H37" i="1"/>
  <c r="H31" i="1"/>
  <c r="H32" i="1"/>
  <c r="H33" i="1"/>
  <c r="H34" i="1"/>
  <c r="H35" i="1"/>
  <c r="H36" i="1"/>
  <c r="H30" i="1"/>
  <c r="H28" i="1"/>
  <c r="H22" i="1"/>
  <c r="H23" i="1"/>
  <c r="H24" i="1"/>
  <c r="H25" i="1"/>
  <c r="H26" i="1"/>
  <c r="H27" i="1"/>
  <c r="H21" i="1"/>
  <c r="H19" i="1"/>
  <c r="H18" i="1"/>
  <c r="H17" i="1"/>
  <c r="E16" i="1" l="1"/>
  <c r="E122" i="1" l="1"/>
  <c r="E117" i="1"/>
  <c r="E105" i="1"/>
  <c r="E95" i="1"/>
  <c r="E86" i="1"/>
  <c r="E75" i="1"/>
  <c r="E50" i="1"/>
  <c r="E38" i="1"/>
  <c r="E29" i="1"/>
  <c r="E20" i="1"/>
  <c r="H133" i="1" l="1"/>
  <c r="G56" i="1" l="1"/>
  <c r="G91" i="1"/>
  <c r="G45" i="1"/>
  <c r="G55" i="1"/>
  <c r="G25" i="1"/>
  <c r="G110" i="1"/>
  <c r="G18" i="1"/>
  <c r="F18" i="1" s="1"/>
  <c r="G33" i="1"/>
  <c r="F33" i="1" s="1"/>
  <c r="G93" i="1"/>
  <c r="F93" i="1" s="1"/>
  <c r="G115" i="1"/>
  <c r="F115" i="1" s="1"/>
  <c r="G119" i="1"/>
  <c r="F119" i="1" s="1"/>
  <c r="G35" i="1"/>
  <c r="F35" i="1" s="1"/>
  <c r="G100" i="1"/>
  <c r="F100" i="1" s="1"/>
  <c r="G15" i="1"/>
  <c r="F15" i="1" s="1"/>
  <c r="G87" i="1"/>
  <c r="G52" i="1"/>
  <c r="F52" i="1" s="1"/>
  <c r="G24" i="1"/>
  <c r="G131" i="1"/>
  <c r="G60" i="1"/>
  <c r="G58" i="1"/>
  <c r="G44" i="1"/>
  <c r="G26" i="1"/>
  <c r="F26" i="1" s="1"/>
  <c r="G31" i="1"/>
  <c r="F31" i="1" s="1"/>
  <c r="G97" i="1"/>
  <c r="F97" i="1" s="1"/>
  <c r="G53" i="1"/>
  <c r="F53" i="1" s="1"/>
  <c r="G47" i="1"/>
  <c r="F47" i="1" s="1"/>
  <c r="G121" i="1"/>
  <c r="F121" i="1" s="1"/>
  <c r="G84" i="1"/>
  <c r="F84" i="1" s="1"/>
  <c r="G14" i="1"/>
  <c r="F14" i="1" s="1"/>
  <c r="G69" i="1"/>
  <c r="F69" i="1" s="1"/>
  <c r="G127" i="1"/>
  <c r="F127" i="1" s="1"/>
  <c r="G34" i="1"/>
  <c r="F34" i="1" s="1"/>
  <c r="G103" i="1"/>
  <c r="F133" i="1"/>
  <c r="G79" i="1"/>
  <c r="G129" i="1"/>
  <c r="G125" i="1"/>
  <c r="F125" i="1" s="1"/>
  <c r="G28" i="1"/>
  <c r="F28" i="1" s="1"/>
  <c r="G51" i="1"/>
  <c r="G21" i="1"/>
  <c r="G80" i="1"/>
  <c r="F80" i="1" s="1"/>
  <c r="G22" i="1"/>
  <c r="F22" i="1" s="1"/>
  <c r="G73" i="1"/>
  <c r="F73" i="1" s="1"/>
  <c r="G74" i="1"/>
  <c r="F74" i="1" s="1"/>
  <c r="G48" i="1"/>
  <c r="F48" i="1" s="1"/>
  <c r="G130" i="1"/>
  <c r="F130" i="1" s="1"/>
  <c r="G72" i="1"/>
  <c r="F72" i="1" s="1"/>
  <c r="G104" i="1"/>
  <c r="F104" i="1" s="1"/>
  <c r="G41" i="1"/>
  <c r="G113" i="1"/>
  <c r="F113" i="1" s="1"/>
  <c r="G116" i="1"/>
  <c r="G123" i="1"/>
  <c r="G118" i="1"/>
  <c r="G17" i="1"/>
  <c r="G96" i="1"/>
  <c r="G30" i="1"/>
  <c r="G126" i="1"/>
  <c r="F126" i="1" s="1"/>
  <c r="G94" i="1"/>
  <c r="F94" i="1" s="1"/>
  <c r="G112" i="1"/>
  <c r="F112" i="1" s="1"/>
  <c r="G124" i="1"/>
  <c r="F124" i="1" s="1"/>
  <c r="G59" i="1"/>
  <c r="F59" i="1" s="1"/>
  <c r="G46" i="1"/>
  <c r="F46" i="1" s="1"/>
  <c r="G36" i="1"/>
  <c r="F36" i="1" s="1"/>
  <c r="G83" i="1"/>
  <c r="F83" i="1" s="1"/>
  <c r="G71" i="1"/>
  <c r="G76" i="1"/>
  <c r="G19" i="1"/>
  <c r="F19" i="1" s="1"/>
  <c r="G102" i="1"/>
  <c r="F102" i="1" s="1"/>
  <c r="G67" i="1"/>
  <c r="F67" i="1" s="1"/>
  <c r="G92" i="1"/>
  <c r="F92" i="1" s="1"/>
  <c r="G54" i="1"/>
  <c r="F54" i="1" s="1"/>
  <c r="G27" i="1"/>
  <c r="F27" i="1" s="1"/>
  <c r="G109" i="1"/>
  <c r="F109" i="1" s="1"/>
  <c r="G40" i="1"/>
  <c r="F40" i="1" s="1"/>
  <c r="G66" i="1"/>
  <c r="F66" i="1" s="1"/>
  <c r="G32" i="1"/>
  <c r="F32" i="1" s="1"/>
  <c r="G88" i="1"/>
  <c r="F88" i="1" s="1"/>
  <c r="G128" i="1"/>
  <c r="F128" i="1" s="1"/>
  <c r="G114" i="1"/>
  <c r="F114" i="1" s="1"/>
  <c r="G43" i="1"/>
  <c r="F43" i="1" s="1"/>
  <c r="G70" i="1"/>
  <c r="G98" i="1"/>
  <c r="F98" i="1" s="1"/>
  <c r="G82" i="1"/>
  <c r="F82" i="1" s="1"/>
  <c r="G62" i="1"/>
  <c r="F62" i="1" s="1"/>
  <c r="G49" i="1"/>
  <c r="F49" i="1" s="1"/>
  <c r="G61" i="1"/>
  <c r="F61" i="1" s="1"/>
  <c r="G37" i="1"/>
  <c r="F37" i="1" s="1"/>
  <c r="G68" i="1"/>
  <c r="F68" i="1" s="1"/>
  <c r="G132" i="1"/>
  <c r="F132" i="1" s="1"/>
  <c r="G77" i="1"/>
  <c r="F77" i="1" s="1"/>
  <c r="G99" i="1"/>
  <c r="F99" i="1" s="1"/>
  <c r="G81" i="1"/>
  <c r="F81" i="1" s="1"/>
  <c r="G65" i="1"/>
  <c r="G85" i="1"/>
  <c r="F85" i="1" s="1"/>
  <c r="G23" i="1"/>
  <c r="F23" i="1" s="1"/>
  <c r="G108" i="1"/>
  <c r="F108" i="1" s="1"/>
  <c r="G13" i="1"/>
  <c r="F13" i="1" s="1"/>
  <c r="G63" i="1"/>
  <c r="F63" i="1" s="1"/>
  <c r="G101" i="1"/>
  <c r="F101" i="1" s="1"/>
  <c r="G78" i="1"/>
  <c r="F78" i="1" s="1"/>
  <c r="G89" i="1"/>
  <c r="F89" i="1" s="1"/>
  <c r="G120" i="1"/>
  <c r="F120" i="1" s="1"/>
  <c r="G39" i="1"/>
  <c r="G107" i="1"/>
  <c r="F107" i="1" s="1"/>
  <c r="G90" i="1"/>
  <c r="F90" i="1" s="1"/>
  <c r="G42" i="1"/>
  <c r="F42" i="1" s="1"/>
  <c r="G57" i="1"/>
  <c r="F57" i="1" s="1"/>
  <c r="G111" i="1"/>
  <c r="F111" i="1" s="1"/>
  <c r="G106" i="1"/>
  <c r="F44" i="1" l="1"/>
  <c r="F129" i="1"/>
  <c r="F110" i="1"/>
  <c r="F25" i="1"/>
  <c r="F70" i="1"/>
  <c r="F58" i="1"/>
  <c r="F116" i="1"/>
  <c r="F79" i="1"/>
  <c r="G86" i="1"/>
  <c r="F87" i="1"/>
  <c r="G29" i="1"/>
  <c r="F30" i="1"/>
  <c r="F29" i="1" s="1"/>
  <c r="G50" i="1"/>
  <c r="F51" i="1"/>
  <c r="F17" i="1"/>
  <c r="F16" i="1" s="1"/>
  <c r="G16" i="1"/>
  <c r="F118" i="1"/>
  <c r="F117" i="1" s="1"/>
  <c r="G117" i="1"/>
  <c r="G122" i="1"/>
  <c r="F123" i="1"/>
  <c r="F55" i="1"/>
  <c r="F65" i="1"/>
  <c r="G64" i="1"/>
  <c r="G95" i="1"/>
  <c r="F96" i="1"/>
  <c r="F60" i="1"/>
  <c r="F45" i="1"/>
  <c r="G105" i="1"/>
  <c r="F106" i="1"/>
  <c r="F105" i="1" s="1"/>
  <c r="G20" i="1"/>
  <c r="F21" i="1"/>
  <c r="F20" i="1" s="1"/>
  <c r="G75" i="1"/>
  <c r="F76" i="1"/>
  <c r="F131" i="1"/>
  <c r="F91" i="1"/>
  <c r="G38" i="1"/>
  <c r="F39" i="1"/>
  <c r="F71" i="1"/>
  <c r="F41" i="1"/>
  <c r="F103" i="1"/>
  <c r="F24" i="1"/>
  <c r="F56" i="1"/>
  <c r="F75" i="1" l="1"/>
  <c r="F122" i="1"/>
  <c r="F64" i="1"/>
  <c r="F38" i="1"/>
  <c r="F50" i="1"/>
  <c r="G133" i="1"/>
  <c r="F86" i="1"/>
  <c r="F95" i="1"/>
</calcChain>
</file>

<file path=xl/sharedStrings.xml><?xml version="1.0" encoding="utf-8"?>
<sst xmlns="http://schemas.openxmlformats.org/spreadsheetml/2006/main" count="237" uniqueCount="224">
  <si>
    <t>ITEM</t>
  </si>
  <si>
    <t>DESCRIÇÃO DO SERVIÇO</t>
  </si>
  <si>
    <t>ADMINISTRAÇÃO DA OBRA</t>
  </si>
  <si>
    <t>CRITÉRIO DE MEDIÇÃO</t>
  </si>
  <si>
    <t>INSTALAÇÕES ELÉTRICAS</t>
  </si>
  <si>
    <t>SINALIZAÇÃO</t>
  </si>
  <si>
    <t>PESO (%)</t>
  </si>
  <si>
    <r>
      <rPr>
        <u/>
        <sz val="11"/>
        <rFont val="Source Sans Pro Light"/>
        <family val="2"/>
      </rPr>
      <t>80%</t>
    </r>
    <r>
      <rPr>
        <sz val="11"/>
        <rFont val="Source Sans Pro Light"/>
        <family val="2"/>
      </rPr>
      <t xml:space="preserve"> na mobilização e </t>
    </r>
    <r>
      <rPr>
        <u/>
        <sz val="11"/>
        <rFont val="Source Sans Pro Light"/>
        <family val="2"/>
      </rPr>
      <t>20%</t>
    </r>
    <r>
      <rPr>
        <sz val="11"/>
        <rFont val="Source Sans Pro Light"/>
        <family val="2"/>
      </rPr>
      <t xml:space="preserve"> na desmobilização do canteiro de obras</t>
    </r>
  </si>
  <si>
    <t>Proporcional a execução financeira do Contrato</t>
  </si>
  <si>
    <t>100% após a demolição da estrutura da guarita do P16</t>
  </si>
  <si>
    <t>TERRAPLENAGEM</t>
  </si>
  <si>
    <t>DRENAGEM</t>
  </si>
  <si>
    <t>Escavações e reaterros iniciais</t>
  </si>
  <si>
    <t>Execução de Poços de Visita (PVs)</t>
  </si>
  <si>
    <t>Execução das Bocas de Lobo (Simples e Duplas)</t>
  </si>
  <si>
    <t>Assentamento das Tubulações PEAD e BSTC</t>
  </si>
  <si>
    <t>Execução das Canaletas Retangulares</t>
  </si>
  <si>
    <t>Meios-fios com entrada d'água (EDA)</t>
  </si>
  <si>
    <t>Dispositivos Especiais de Descarga (DEB e similares)</t>
  </si>
  <si>
    <t>Testes Hidráulicos e Ajustes finais</t>
  </si>
  <si>
    <t>Execução de cortes conforme greide do projeto</t>
  </si>
  <si>
    <t>Regularização da plataforma com greide final</t>
  </si>
  <si>
    <t>Execução dos aterros principais com compactação</t>
  </si>
  <si>
    <t>Conformação de taludes e acessos provisórios</t>
  </si>
  <si>
    <t>Dispositivos provisórios de drenagem superficial</t>
  </si>
  <si>
    <t>Controle tecnologico e levantamentos</t>
  </si>
  <si>
    <t>Ajustes finais de terrapleno na conclusão da obra</t>
  </si>
  <si>
    <t>Mobilização e desmobilização de canteiro</t>
  </si>
  <si>
    <t>Demolição</t>
  </si>
  <si>
    <t>Manutenção do Canteiro</t>
  </si>
  <si>
    <t>ESTRUTURA</t>
  </si>
  <si>
    <t>ARQUITETURA</t>
  </si>
  <si>
    <t>MECANICA</t>
  </si>
  <si>
    <t>SPCIP</t>
  </si>
  <si>
    <t>TELECOM</t>
  </si>
  <si>
    <t>PAVIMENTAÇÃO</t>
  </si>
  <si>
    <r>
      <t xml:space="preserve">PROJETO EXECUTIVO E </t>
    </r>
    <r>
      <rPr>
        <b/>
        <i/>
        <sz val="11"/>
        <rFont val="Source Sans Pro Light"/>
        <family val="2"/>
      </rPr>
      <t>AS BUILT</t>
    </r>
  </si>
  <si>
    <t>Execução das estacas pré-moldadas</t>
  </si>
  <si>
    <t>Execução dos blocos de fundação</t>
  </si>
  <si>
    <t>Execução dos blocos com cálice e cintas de ligação</t>
  </si>
  <si>
    <t>Execução dos pilares de concreto armado</t>
  </si>
  <si>
    <t>Montagem das vigas e cintas estruturais</t>
  </si>
  <si>
    <t>Execução da laje pré-moldada (1° Pavimento e apoio de Acs)</t>
  </si>
  <si>
    <t>Montagem das treliças e estrutura metálica de cobertura</t>
  </si>
  <si>
    <t>Travamentos e arremates metálicos da cobertura</t>
  </si>
  <si>
    <t>Estruturas externas, guarita nova e novos acessos</t>
  </si>
  <si>
    <t>Montagem das escadas</t>
  </si>
  <si>
    <t>Montagem dos pilares metálicos</t>
  </si>
  <si>
    <t>Limpeza da vegetação e retirada de solo vegetal</t>
  </si>
  <si>
    <t>Forro</t>
  </si>
  <si>
    <t>Elevadores</t>
  </si>
  <si>
    <t>Paisagismo</t>
  </si>
  <si>
    <t>Portas e Esquadrias internas e externas</t>
  </si>
  <si>
    <t>Bancos</t>
  </si>
  <si>
    <t>Telhamento Edf. Principal e Externas</t>
  </si>
  <si>
    <t>Piso Edf. Principal e Externas</t>
  </si>
  <si>
    <t>Pedras (Peitoril, Soleira, Granito, Chapim)</t>
  </si>
  <si>
    <t>Peças hidrossanitárias (Cuba, Bacia sanitária, mictório, bebedouro, e etc)</t>
  </si>
  <si>
    <t>100% após a instalação</t>
  </si>
  <si>
    <t>Proporcional ao número de equipamentos instalados</t>
  </si>
  <si>
    <t>Piso tátil, corrimão, guarda-corpos e  equipamentos de acessibilidade</t>
  </si>
  <si>
    <t>Luminárias das edificações</t>
  </si>
  <si>
    <t>Proporcional a execução do projeto</t>
  </si>
  <si>
    <t>Disponibilização (70%) e executado (30%)</t>
  </si>
  <si>
    <t>Proporcional ao número de salas</t>
  </si>
  <si>
    <t>Disponibilização no canteiro (70%) e executado (30%)</t>
  </si>
  <si>
    <t>Proporcional ao números de bancos instalados</t>
  </si>
  <si>
    <t>Proporcional ao número de portas e esquadrias</t>
  </si>
  <si>
    <t>Equipamentos mobiliários (Saboneteira, papeleira, porta-toalha, espelhos, totem e etc)</t>
  </si>
  <si>
    <t>Instalação da infraestrutura subterrânea primária</t>
  </si>
  <si>
    <t>INSTALAÇÕES HIDRÁULICAS (Água potável, não potável, esgoto sanitário)</t>
  </si>
  <si>
    <t>Montagem do reservatório elevado</t>
  </si>
  <si>
    <t>Instalação dos barriletes e registros principais</t>
  </si>
  <si>
    <t>Execução da rede de água potável</t>
  </si>
  <si>
    <t>Execução da rede de água não potável e reaproveitamento</t>
  </si>
  <si>
    <t>Execução da rede de esgoto sanitário predial</t>
  </si>
  <si>
    <t>Instalação da elevatória de esgoto da guarita e interligação</t>
  </si>
  <si>
    <t>Instalação da estação de tratamento de esgoto</t>
  </si>
  <si>
    <t>Instalação hidráulicas dos sanitários e áreas molhadas internas</t>
  </si>
  <si>
    <t>Identificação, testes, comissionamento e limpeza</t>
  </si>
  <si>
    <t>Parede, revestimento, gradil e pintura</t>
  </si>
  <si>
    <t>Disponibilização do ACM (40%), vidro para fachada (15%), gradil (5%) e execução (40%), a execução será proporcional</t>
  </si>
  <si>
    <t>Execução da infraestrutura elétrica embutida (conduítes e eletrodutos)</t>
  </si>
  <si>
    <t>Instalação de eletrocalhas e leitos de cabos</t>
  </si>
  <si>
    <t>Instalação e interligação do transformador de 1500 kVA</t>
  </si>
  <si>
    <t>Instalação do grupo gerador de emergência</t>
  </si>
  <si>
    <t>Instalação dos quadros gerais e de distribuição</t>
  </si>
  <si>
    <t>Lançamento e organização dos cabos de força e comandos</t>
  </si>
  <si>
    <t>Instalação dos circuitos de tomadas e iluminação</t>
  </si>
  <si>
    <t>Instalação dos sistemas de SPDA e aterramento (com laudo)</t>
  </si>
  <si>
    <t>Comissionamento, testes e energização</t>
  </si>
  <si>
    <t>Instalação de postes e iluminação externa, interna e automação</t>
  </si>
  <si>
    <t>100% dos eletrodutos instalados em laje e alvenaria</t>
  </si>
  <si>
    <t>60% na disponibilização do material e 40% execução</t>
  </si>
  <si>
    <t>40% na disponibilização dos postes e 60% na execução completa</t>
  </si>
  <si>
    <t>60% no fornecimento do transformador e 40% na instalação</t>
  </si>
  <si>
    <t>60% no fornecimento do gerador de 500 kVA e 40% após a instalação, com sistema de exaustão</t>
  </si>
  <si>
    <t>Fixação dos suportes e pendurais das redes</t>
  </si>
  <si>
    <t>Montagem da rede de dutos e difusores</t>
  </si>
  <si>
    <t>Lançamento e interligação das linhas de drenagem e elétrica</t>
  </si>
  <si>
    <t>Instalação das unidades evaporadoras (fancoletes)</t>
  </si>
  <si>
    <t xml:space="preserve">	Instalação das unidades condensadoras (condensadoras tipo VRF)</t>
  </si>
  <si>
    <t>Instalação da automação local e sensores</t>
  </si>
  <si>
    <t>Instalação das bases de equipamentos (concretadas ou metálicas)</t>
  </si>
  <si>
    <t>Sistema testado, pressurizado, vácuo realizado e startup completo, Volume de ar ajustado por ambiente, filtros limpos, sistema validado</t>
  </si>
  <si>
    <t xml:space="preserve">	Comissionamento, testes de funcionamento, balanceamento e partida assistida</t>
  </si>
  <si>
    <t>Instalação das caixas de hidrante (CI, CD e tipo carretel)</t>
  </si>
  <si>
    <t>Execução da linha de recalque e interligação com reservatório e bomba</t>
  </si>
  <si>
    <t>Instalação do abrigo da motobomba de incêndio</t>
  </si>
  <si>
    <t>Montagem da motobomba e quadro de comando</t>
  </si>
  <si>
    <t>Instalação da rede de sinalização e iluminação de emergência</t>
  </si>
  <si>
    <t>Ajustes finais, etiquetas, instruções de uso e checklist de vistoria</t>
  </si>
  <si>
    <t>Base da bomba, abrigo metálico ou alvenaria concluído</t>
  </si>
  <si>
    <t>Sistema fixado, com conexões hidráulicas e elétricas concluídas</t>
  </si>
  <si>
    <t>Placas fotoluminescentes, luminárias e pontos de iluminação instalados</t>
  </si>
  <si>
    <t>Instalação dos extintores de incêndio e rede de sprinklers</t>
  </si>
  <si>
    <t>Suportes fixados e extintores distribuídos conforme planta, tubulação e bicos pulverizadores instalados conforme projeto</t>
  </si>
  <si>
    <t>Infraestrutura de cabeamento estruturado</t>
  </si>
  <si>
    <t>Lançamento de cabos de rede, voz e fibra óptica</t>
  </si>
  <si>
    <t>Instalação do sistema de telefonia IP</t>
  </si>
  <si>
    <t>Montagem do sistema de CFTV</t>
  </si>
  <si>
    <t>Instalação do sistema de controle de acesso</t>
  </si>
  <si>
    <t xml:space="preserve">	Instalação da rede de dados e wireless</t>
  </si>
  <si>
    <t>Instalação do sistema de sonorização e alarme por voz</t>
  </si>
  <si>
    <t>Instalação do sistema de alarmes PNE</t>
  </si>
  <si>
    <t>Instalação e comissionamento do sistema perimetral (fibra óptica)</t>
  </si>
  <si>
    <t>Validação do sistema de energia ininterrupta (No-breaks)</t>
  </si>
  <si>
    <t>Integração final e testes sistêmicos</t>
  </si>
  <si>
    <t>Comissionamento do sistema</t>
  </si>
  <si>
    <t>Eletrocalhas, shafts e caixas instalados (Proporcional ao número de salas)</t>
  </si>
  <si>
    <t>Cabeamento concluído e identificado (Proporcional ao número de salas)</t>
  </si>
  <si>
    <t>Servidor VoIP, roteadores e telefones instalados (Proporcional ao número de salas)</t>
  </si>
  <si>
    <t>Catracas, cancelas e leitores operacionais conforme projeto (Proporcional ao número de salas)</t>
  </si>
  <si>
    <t>Switches, patch-panels e access points configurados (Proporcional ao número de salas)</t>
  </si>
  <si>
    <t>Botões e sinalizadores visuais instalados e central de alarme (Proporcional ao número de salas)</t>
  </si>
  <si>
    <t>Câmeras, NVR/servidor e monitores instalados (70% na entrega do material e 30% na execução proporcional ao número de salas)</t>
  </si>
  <si>
    <t>Amplificadores e caixas acústicas instalados (70% na entrega do material e 30% na execução proporcional ao número de salas)</t>
  </si>
  <si>
    <t>Execução da Sinalização Horizontal Contínua</t>
  </si>
  <si>
    <t>100% das linhas executadas, com checklist dimensional e de refletividade (conforme NBR 15486) aprovado.</t>
  </si>
  <si>
    <t>Execução da Sinalização Horizontal Específica</t>
  </si>
  <si>
    <t>100% das faixas, legendas e setas executadas, com checklist de conformidade aprovado.</t>
  </si>
  <si>
    <t>Instalação da Sinalização Vertical (Completa)</t>
  </si>
  <si>
    <t>Inspeção e Aceite ao final da obra</t>
  </si>
  <si>
    <t>70% no fornecimento das placas e 30% após a instalação em seus suportes e fundações, com altura e posicionamento validados conforme projeto executivo.</t>
  </si>
  <si>
    <t>Execução da sub-base (todas as áreas)</t>
  </si>
  <si>
    <t>Execução da base granular (todas as áreas)</t>
  </si>
  <si>
    <t>Imprimação asfáltica</t>
  </si>
  <si>
    <t>Execução do binder (CBUQ)</t>
  </si>
  <si>
    <t>Pintura de ligação</t>
  </si>
  <si>
    <t>Execução da camada de rolamento (CBUQ)</t>
  </si>
  <si>
    <t>Acabamentos e dispositivos complementares</t>
  </si>
  <si>
    <t>Inspeção final, ajustes e aceite provisório</t>
  </si>
  <si>
    <t>Entrega final da documentação técnica</t>
  </si>
  <si>
    <t>As built, ART, relatórios de ensaios e certificados de materiais entregues e aprovados</t>
  </si>
  <si>
    <t>Relatório de inspeção aprovado, validando declividades e ausência de empoçamentos (verificado por chuva natural ou teste com caminhão-pipa).</t>
  </si>
  <si>
    <t>Proporcional as vias do projeto, com laudos de ensaios de Massa Específica e Grau de Compactação (GC ≥ 100%) aprovados, conforme faixas de controle de projeto.</t>
  </si>
  <si>
    <t>Proporcional as vias do projeto, com laudos de ensaios de Massa Específica, GC (≥ 100%) e CBR aprovados, conforme faixas de controle de projeto.</t>
  </si>
  <si>
    <t>Proporcional as vias do projeto, aplicação uniforme aprovada pela fiscalização.</t>
  </si>
  <si>
    <t>Proporcional as vias do projeto com laudos de ensaios de faixa de trabalho, GC e extração de ligante aprovados.</t>
  </si>
  <si>
    <t>Proporcional as vias do projeto, aplicada e aprovada, antecedendo a camada de rolamento.</t>
  </si>
  <si>
    <t>Proporcional as vias do projeto com laudos de ensaios aprovados E medição de irregularidade longitudinal com IRI ≤ 3,0 m/km. (Conforme DNIT)</t>
  </si>
  <si>
    <t>Proporcional as vias do projeto, juntas, selagem, sarjetas e remates concluídos e com relatório de inspeção aprovado.</t>
  </si>
  <si>
    <t>CANTEIRO DE OBRAS E SERVIÇOS PRELIMINARES E FINAIS</t>
  </si>
  <si>
    <t>70% na entrega e 30 % proporcional aos equipamentos fixados com conexões hidráulicas e elétricas prontas</t>
  </si>
  <si>
    <t>70% na entrega e 30 % proporcional com as Condensadoras instaladas em laje ou abrigo, com tubulações completas</t>
  </si>
  <si>
    <t>Execução das prumadas e infraestrutura hidráulica do sistema de hidrantes e sprinklers</t>
  </si>
  <si>
    <t>Tubulações verticais e ramais concluídos (Proporcional ao número de salas)</t>
  </si>
  <si>
    <t>Bases executadas conforme projeto  (Proporcional ao número de salas)</t>
  </si>
  <si>
    <t>Suportes metálicos e acessórios fixados nos pontos projetados (Proporcional ao número de salas)</t>
  </si>
  <si>
    <t>Dutos e bocais de insuflação e retorno instalados (Proporcional ao número de salas)</t>
  </si>
  <si>
    <t>Tubulações de dreno instaladas e cabos de alimentação e controle lançados (Proporcional ao número de salas)</t>
  </si>
  <si>
    <t>Execução de elementos de transição e dissipação final da água</t>
  </si>
  <si>
    <t>Após a inspeção final da rede e ajustes finais</t>
  </si>
  <si>
    <t>Disponibilização no canteiro (70%) e executado (30%), ambos proporcionais a quantidade de estacas</t>
  </si>
  <si>
    <t>Proporcionais a quantidade de blocos executados</t>
  </si>
  <si>
    <t>Disponibilização no canteiro (70%) e executado (30%), ambos proporcionais a quantidade executada</t>
  </si>
  <si>
    <t>Guarita, Casa de Bombas e deposito de lixo, Portaria, Reservatorios de água, ETE e novos acessos - 50% após as fundações, e proporcional as estruturas externas</t>
  </si>
  <si>
    <r>
      <t xml:space="preserve">Proporcionais a quantidade executada </t>
    </r>
    <r>
      <rPr>
        <i/>
        <sz val="11"/>
        <rFont val="Source Sans Pro Light"/>
        <family val="2"/>
      </rPr>
      <t>in loco</t>
    </r>
  </si>
  <si>
    <r>
      <t xml:space="preserve">Disponibilização no canteiro (70%) e executado (30%), proporcionais a quantidade executada </t>
    </r>
    <r>
      <rPr>
        <i/>
        <sz val="11"/>
        <rFont val="Source Sans Pro Light"/>
        <family val="2"/>
      </rPr>
      <t>in loco</t>
    </r>
  </si>
  <si>
    <t>%</t>
  </si>
  <si>
    <t>PREÇO TOTAL</t>
  </si>
  <si>
    <t>LIMPEZA FINAL DE OBRA</t>
  </si>
  <si>
    <t>Proporcional ao avanço das escavações</t>
  </si>
  <si>
    <t>Proporcional a execução completa de todos os PVs</t>
  </si>
  <si>
    <t>Proporcional a colocação das tubulações com respectivas declividades e conexões</t>
  </si>
  <si>
    <r>
      <t xml:space="preserve">Proporcional a construção das canaletas </t>
    </r>
    <r>
      <rPr>
        <i/>
        <sz val="11"/>
        <rFont val="Source Sans Pro Light"/>
        <family val="2"/>
      </rPr>
      <t>in loco</t>
    </r>
  </si>
  <si>
    <t>Prorcional a Instalação dos dispositivos EDA com acabamento</t>
  </si>
  <si>
    <t>Preço (c/BDI)</t>
  </si>
  <si>
    <t>Proposta (c/ BDI)</t>
  </si>
  <si>
    <t>DESCONTO</t>
  </si>
  <si>
    <t>100% após Remoção de vegetação, e camada orgânica superficial</t>
  </si>
  <si>
    <t>100% após os acertos finais, reaterros, rampas, acessos e ajustes pontuais</t>
  </si>
  <si>
    <t>Proporcional a entrega do resultado dos ensaios de qualidade conforme projeto</t>
  </si>
  <si>
    <t>Porporcional aos trechos executados  de Valas, berços de contenção e saídas de água temporárias para evitar erosão</t>
  </si>
  <si>
    <t>Proporcional aos trechos executados dos Taludes laterais</t>
  </si>
  <si>
    <t>Proporcional aos trechos executados do acabamento do platô final</t>
  </si>
  <si>
    <t>Proporcional aos trecho executados de lançamentos e compactação de material em camadas sucessivas</t>
  </si>
  <si>
    <t>Proporcional aos trechos executados de escavações, cortes para regularização do terreno e transporte interno</t>
  </si>
  <si>
    <t>100% após Limpeza Final de Obra</t>
  </si>
  <si>
    <t>100% após a execução dos quadros montados, fixados e com barramentos</t>
  </si>
  <si>
    <t>Após o Relatório de inspeção aprovado, com todas as correções concluídas. Entrega de atestados fotográficos e medição final aprovada.</t>
  </si>
  <si>
    <t>Porpotcional ao assentamento das grelhas, caixas de alvenarias e ligação com rede</t>
  </si>
  <si>
    <t>100% após os testes de estanqueidade, etiquetas, limpeza</t>
  </si>
  <si>
    <t>Após todos os subsistemas integrados, QoS, redundância</t>
  </si>
  <si>
    <t>Proporcional a execução dos reservatórios inferiores, interligações e drenos</t>
  </si>
  <si>
    <t>Proporcional a execução da estrutura e intalações dos acessórios</t>
  </si>
  <si>
    <t>Proporcional a execução dos barriletes de distribuição e válvulas de bloqueio fixadas</t>
  </si>
  <si>
    <t xml:space="preserve">Proporcional a execução dos ramais de distribuição e colunas do 1°  e térreo </t>
  </si>
  <si>
    <t>Proporcional a execução das Linhas de distribuição e conexões até reservatório superior</t>
  </si>
  <si>
    <t>Proporcional a execução dos Ramais primários, caixas de inspeção, tubos de queda, ventilação</t>
  </si>
  <si>
    <t>Proporcional a execução da Elevatória montada e linha de recalque funcional</t>
  </si>
  <si>
    <t>Proporcional a execução  dosTanques, caixas e linha de recalque com bomba</t>
  </si>
  <si>
    <t>Após os Testes de continuidade, isolação, funcionalidade e energização</t>
  </si>
  <si>
    <t>40% na disponibilização do material e 60% execução</t>
  </si>
  <si>
    <t>40% na disponibilização do material, 50% execuçãoe 10% após o laudo</t>
  </si>
  <si>
    <t>Proporcional a  execução dos Controladores, sensores de temperatura, fluxo e interface instalados</t>
  </si>
  <si>
    <t>Após os Testes de corte/escala bem-sucedidos</t>
  </si>
  <si>
    <t>Após o Teste de contingência (queda simulada)</t>
  </si>
  <si>
    <t>Após o distema ajustado, identificado e com checklist de AVCB atendido</t>
  </si>
  <si>
    <t>Após os testes de pressão, funcionamento automático e manual realizados</t>
  </si>
  <si>
    <t>Após a Linha pressurizada e conectada às Cis</t>
  </si>
  <si>
    <t>Após o conjunto fixado, pressurizado e com conexões</t>
  </si>
  <si>
    <t>MONITORAMENTO AMBIENTAL</t>
  </si>
  <si>
    <t>75% Proporcional as disciplinas enviadas do projeto, 20% após aprovação da fiscalização por disciplina e 5% após o envio e aprovação do as built da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</si>
</sst>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#,##0.00\ ;[Red]\(#,##0.00\)"/>
    <numFmt numFmtId="165" formatCode="#,##0.00\ ;&quot; (&quot;#,##0.00\);&quot; -&quot;#\ ;@\ "/>
    <numFmt numFmtId="166" formatCode="0.0"/>
    <numFmt numFmtId="167" formatCode="&quot;R$&quot;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Source Sans Pro Light"/>
      <family val="2"/>
    </font>
    <font>
      <sz val="11"/>
      <name val="Source Sans Pro Light"/>
      <family val="2"/>
    </font>
    <font>
      <b/>
      <sz val="11"/>
      <name val="Source Sans Pro Light"/>
      <family val="2"/>
    </font>
    <font>
      <sz val="8"/>
      <name val="Calibri"/>
      <family val="2"/>
      <scheme val="minor"/>
    </font>
    <font>
      <u/>
      <sz val="11"/>
      <name val="Source Sans Pro Light"/>
      <family val="2"/>
    </font>
    <font>
      <i/>
      <sz val="11"/>
      <name val="Source Sans Pro Light"/>
      <family val="2"/>
    </font>
    <font>
      <b/>
      <i/>
      <sz val="11"/>
      <name val="Source Sans Pro Light"/>
      <family val="2"/>
    </font>
    <font>
      <b/>
      <sz val="11"/>
      <color theme="1"/>
      <name val="Source Sans Pro Light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42"/>
      </patternFill>
    </fill>
    <fill>
      <patternFill patternType="solid">
        <fgColor theme="2"/>
        <bgColor indexed="42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5" fontId="2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80">
    <xf numFmtId="0" fontId="0" fillId="0" borderId="0" xfId="0"/>
    <xf numFmtId="0" fontId="3" fillId="0" borderId="0" xfId="0" applyFont="1"/>
    <xf numFmtId="2" fontId="4" fillId="2" borderId="2" xfId="0" applyNumberFormat="1" applyFont="1" applyFill="1" applyBorder="1" applyAlignment="1" applyProtection="1">
      <alignment horizontal="left" vertical="justify"/>
    </xf>
    <xf numFmtId="2" fontId="4" fillId="2" borderId="2" xfId="0" applyNumberFormat="1" applyFont="1" applyFill="1" applyBorder="1" applyAlignment="1" applyProtection="1">
      <alignment horizontal="left" vertical="justify" wrapText="1"/>
    </xf>
    <xf numFmtId="164" fontId="4" fillId="2" borderId="1" xfId="0" applyNumberFormat="1" applyFont="1" applyFill="1" applyBorder="1" applyAlignment="1" applyProtection="1">
      <alignment horizontal="left" vertical="justify" wrapText="1"/>
    </xf>
    <xf numFmtId="164" fontId="4" fillId="2" borderId="2" xfId="0" applyNumberFormat="1" applyFont="1" applyFill="1" applyBorder="1" applyAlignment="1" applyProtection="1">
      <alignment horizontal="left" vertical="center" wrapText="1"/>
    </xf>
    <xf numFmtId="2" fontId="4" fillId="4" borderId="2" xfId="0" applyNumberFormat="1" applyFont="1" applyFill="1" applyBorder="1" applyAlignment="1" applyProtection="1">
      <alignment horizontal="left" vertical="justify"/>
    </xf>
    <xf numFmtId="2" fontId="4" fillId="4" borderId="2" xfId="0" applyNumberFormat="1" applyFont="1" applyFill="1" applyBorder="1" applyAlignment="1" applyProtection="1">
      <alignment horizontal="left" vertical="justify" wrapText="1"/>
    </xf>
    <xf numFmtId="10" fontId="5" fillId="3" borderId="3" xfId="0" applyNumberFormat="1" applyFont="1" applyFill="1" applyBorder="1" applyAlignment="1" applyProtection="1">
      <alignment horizontal="center" vertical="center" wrapText="1"/>
      <protection locked="0"/>
    </xf>
    <xf numFmtId="1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5" fillId="2" borderId="5" xfId="0" applyNumberFormat="1" applyFont="1" applyFill="1" applyBorder="1" applyAlignment="1" applyProtection="1">
      <alignment horizontal="left" vertical="justify"/>
    </xf>
    <xf numFmtId="166" fontId="4" fillId="2" borderId="7" xfId="0" applyNumberFormat="1" applyFont="1" applyFill="1" applyBorder="1" applyAlignment="1" applyProtection="1">
      <alignment horizontal="center" vertical="center" wrapText="1"/>
      <protection locked="0"/>
    </xf>
    <xf numFmtId="2" fontId="4" fillId="2" borderId="9" xfId="0" applyNumberFormat="1" applyFont="1" applyFill="1" applyBorder="1" applyAlignment="1" applyProtection="1">
      <alignment horizontal="left" vertical="justify"/>
    </xf>
    <xf numFmtId="1" fontId="5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1" fontId="5" fillId="2" borderId="11" xfId="0" applyNumberFormat="1" applyFont="1" applyFill="1" applyBorder="1" applyAlignment="1" applyProtection="1">
      <alignment horizontal="center" vertical="center" wrapText="1"/>
      <protection locked="0"/>
    </xf>
    <xf numFmtId="164" fontId="5" fillId="2" borderId="12" xfId="0" applyNumberFormat="1" applyFont="1" applyFill="1" applyBorder="1" applyAlignment="1" applyProtection="1">
      <alignment horizontal="left" vertical="justify"/>
    </xf>
    <xf numFmtId="2" fontId="4" fillId="2" borderId="5" xfId="0" applyNumberFormat="1" applyFont="1" applyFill="1" applyBorder="1" applyAlignment="1" applyProtection="1">
      <alignment horizontal="left" vertical="justify" wrapText="1"/>
    </xf>
    <xf numFmtId="2" fontId="4" fillId="2" borderId="9" xfId="0" applyNumberFormat="1" applyFont="1" applyFill="1" applyBorder="1" applyAlignment="1" applyProtection="1">
      <alignment horizontal="left" vertical="justify" wrapText="1"/>
    </xf>
    <xf numFmtId="1" fontId="5" fillId="4" borderId="4" xfId="2" applyNumberFormat="1" applyFont="1" applyFill="1" applyBorder="1" applyAlignment="1" applyProtection="1">
      <alignment horizontal="center" vertical="center" wrapText="1"/>
    </xf>
    <xf numFmtId="164" fontId="5" fillId="2" borderId="5" xfId="0" applyNumberFormat="1" applyFont="1" applyFill="1" applyBorder="1" applyAlignment="1" applyProtection="1">
      <alignment horizontal="left" vertical="center"/>
    </xf>
    <xf numFmtId="164" fontId="4" fillId="2" borderId="5" xfId="0" applyNumberFormat="1" applyFont="1" applyFill="1" applyBorder="1" applyAlignment="1" applyProtection="1">
      <alignment horizontal="left" vertical="center" wrapText="1"/>
    </xf>
    <xf numFmtId="164" fontId="4" fillId="2" borderId="12" xfId="0" applyNumberFormat="1" applyFont="1" applyFill="1" applyBorder="1" applyAlignment="1" applyProtection="1">
      <alignment horizontal="left" vertical="justify" wrapText="1"/>
    </xf>
    <xf numFmtId="1" fontId="5" fillId="2" borderId="14" xfId="0" applyNumberFormat="1" applyFont="1" applyFill="1" applyBorder="1" applyAlignment="1" applyProtection="1">
      <alignment horizontal="center" vertical="center" wrapText="1"/>
      <protection locked="0"/>
    </xf>
    <xf numFmtId="164" fontId="5" fillId="2" borderId="15" xfId="0" applyNumberFormat="1" applyFont="1" applyFill="1" applyBorder="1" applyAlignment="1" applyProtection="1">
      <alignment horizontal="left" vertical="justify"/>
    </xf>
    <xf numFmtId="164" fontId="4" fillId="2" borderId="15" xfId="0" applyNumberFormat="1" applyFont="1" applyFill="1" applyBorder="1" applyAlignment="1" applyProtection="1">
      <alignment horizontal="left" vertical="justify" wrapText="1"/>
    </xf>
    <xf numFmtId="164" fontId="4" fillId="2" borderId="1" xfId="0" applyNumberFormat="1" applyFont="1" applyFill="1" applyBorder="1" applyAlignment="1" applyProtection="1">
      <alignment horizontal="left" vertical="center"/>
    </xf>
    <xf numFmtId="164" fontId="4" fillId="2" borderId="1" xfId="0" applyNumberFormat="1" applyFont="1" applyFill="1" applyBorder="1" applyAlignment="1" applyProtection="1">
      <alignment horizontal="left" vertical="center" wrapText="1"/>
    </xf>
    <xf numFmtId="164" fontId="4" fillId="2" borderId="18" xfId="0" applyNumberFormat="1" applyFont="1" applyFill="1" applyBorder="1" applyAlignment="1" applyProtection="1">
      <alignment horizontal="left" vertical="center"/>
    </xf>
    <xf numFmtId="164" fontId="4" fillId="2" borderId="18" xfId="0" applyNumberFormat="1" applyFont="1" applyFill="1" applyBorder="1" applyAlignment="1" applyProtection="1">
      <alignment horizontal="left" vertical="justify" wrapText="1"/>
    </xf>
    <xf numFmtId="9" fontId="4" fillId="2" borderId="17" xfId="1" applyNumberFormat="1" applyFont="1" applyFill="1" applyBorder="1" applyAlignment="1" applyProtection="1">
      <alignment horizontal="center" vertical="center" wrapText="1"/>
    </xf>
    <xf numFmtId="9" fontId="4" fillId="2" borderId="19" xfId="1" applyNumberFormat="1" applyFont="1" applyFill="1" applyBorder="1" applyAlignment="1" applyProtection="1">
      <alignment horizontal="center" vertical="center" wrapText="1"/>
    </xf>
    <xf numFmtId="2" fontId="4" fillId="2" borderId="7" xfId="0" applyNumberFormat="1" applyFont="1" applyFill="1" applyBorder="1" applyAlignment="1" applyProtection="1">
      <alignment horizontal="center" vertical="center" wrapText="1"/>
      <protection locked="0"/>
    </xf>
    <xf numFmtId="166" fontId="4" fillId="4" borderId="20" xfId="2" applyNumberFormat="1" applyFont="1" applyFill="1" applyBorder="1" applyAlignment="1" applyProtection="1">
      <alignment horizontal="center" vertical="center" wrapText="1"/>
    </xf>
    <xf numFmtId="164" fontId="4" fillId="2" borderId="18" xfId="0" applyNumberFormat="1" applyFont="1" applyFill="1" applyBorder="1" applyAlignment="1" applyProtection="1">
      <alignment horizontal="left" vertical="center" wrapText="1"/>
    </xf>
    <xf numFmtId="9" fontId="4" fillId="0" borderId="17" xfId="1" applyNumberFormat="1" applyFont="1" applyFill="1" applyBorder="1" applyAlignment="1" applyProtection="1">
      <alignment horizontal="center" vertical="center" wrapText="1"/>
    </xf>
    <xf numFmtId="9" fontId="4" fillId="0" borderId="19" xfId="1" applyNumberFormat="1" applyFont="1" applyFill="1" applyBorder="1" applyAlignment="1" applyProtection="1">
      <alignment horizontal="center" vertical="center" wrapText="1"/>
    </xf>
    <xf numFmtId="166" fontId="4" fillId="4" borderId="21" xfId="2" applyNumberFormat="1" applyFont="1" applyFill="1" applyBorder="1" applyAlignment="1" applyProtection="1">
      <alignment horizontal="center" vertical="center" wrapText="1"/>
    </xf>
    <xf numFmtId="2" fontId="4" fillId="4" borderId="20" xfId="2" applyNumberFormat="1" applyFont="1" applyFill="1" applyBorder="1" applyAlignment="1" applyProtection="1">
      <alignment horizontal="center" vertical="center" wrapText="1"/>
    </xf>
    <xf numFmtId="2" fontId="4" fillId="4" borderId="21" xfId="2" applyNumberFormat="1" applyFont="1" applyFill="1" applyBorder="1" applyAlignment="1" applyProtection="1">
      <alignment horizontal="center" vertical="center" wrapText="1"/>
    </xf>
    <xf numFmtId="164" fontId="4" fillId="2" borderId="2" xfId="0" applyNumberFormat="1" applyFont="1" applyFill="1" applyBorder="1" applyAlignment="1" applyProtection="1">
      <alignment horizontal="left" vertical="center"/>
    </xf>
    <xf numFmtId="0" fontId="3" fillId="0" borderId="0" xfId="0" applyFont="1" applyFill="1"/>
    <xf numFmtId="9" fontId="4" fillId="2" borderId="8" xfId="1" applyNumberFormat="1" applyFont="1" applyFill="1" applyBorder="1" applyAlignment="1" applyProtection="1">
      <alignment horizontal="center" vertical="center" wrapText="1"/>
    </xf>
    <xf numFmtId="164" fontId="4" fillId="2" borderId="9" xfId="0" applyNumberFormat="1" applyFont="1" applyFill="1" applyBorder="1" applyAlignment="1" applyProtection="1">
      <alignment horizontal="left" vertical="center"/>
    </xf>
    <xf numFmtId="164" fontId="4" fillId="2" borderId="9" xfId="0" applyNumberFormat="1" applyFont="1" applyFill="1" applyBorder="1" applyAlignment="1" applyProtection="1">
      <alignment horizontal="left" vertical="center" wrapText="1"/>
    </xf>
    <xf numFmtId="9" fontId="4" fillId="2" borderId="10" xfId="1" applyNumberFormat="1" applyFont="1" applyFill="1" applyBorder="1" applyAlignment="1" applyProtection="1">
      <alignment horizontal="center" vertical="center" wrapText="1"/>
    </xf>
    <xf numFmtId="166" fontId="4" fillId="4" borderId="7" xfId="2" applyNumberFormat="1" applyFont="1" applyFill="1" applyBorder="1" applyAlignment="1" applyProtection="1">
      <alignment horizontal="center" vertical="center" wrapText="1"/>
    </xf>
    <xf numFmtId="164" fontId="4" fillId="0" borderId="1" xfId="0" applyNumberFormat="1" applyFont="1" applyFill="1" applyBorder="1" applyAlignment="1" applyProtection="1">
      <alignment horizontal="left" vertical="center" wrapText="1"/>
    </xf>
    <xf numFmtId="164" fontId="4" fillId="0" borderId="18" xfId="0" applyNumberFormat="1" applyFont="1" applyFill="1" applyBorder="1" applyAlignment="1" applyProtection="1">
      <alignment horizontal="left" vertical="center" wrapText="1"/>
    </xf>
    <xf numFmtId="10" fontId="4" fillId="2" borderId="8" xfId="1" applyNumberFormat="1" applyFont="1" applyFill="1" applyBorder="1" applyAlignment="1" applyProtection="1">
      <alignment horizontal="center" vertical="center" wrapText="1"/>
    </xf>
    <xf numFmtId="167" fontId="4" fillId="2" borderId="8" xfId="1" applyNumberFormat="1" applyFont="1" applyFill="1" applyBorder="1" applyAlignment="1" applyProtection="1">
      <alignment horizontal="center" vertical="center" wrapText="1"/>
    </xf>
    <xf numFmtId="2" fontId="4" fillId="2" borderId="2" xfId="0" applyNumberFormat="1" applyFont="1" applyFill="1" applyBorder="1" applyAlignment="1" applyProtection="1">
      <alignment horizontal="left" vertical="center" wrapText="1"/>
    </xf>
    <xf numFmtId="2" fontId="4" fillId="2" borderId="2" xfId="0" applyNumberFormat="1" applyFont="1" applyFill="1" applyBorder="1" applyAlignment="1" applyProtection="1">
      <alignment horizontal="left" vertical="center"/>
    </xf>
    <xf numFmtId="167" fontId="5" fillId="2" borderId="6" xfId="1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10" fontId="5" fillId="2" borderId="6" xfId="1" applyNumberFormat="1" applyFont="1" applyFill="1" applyBorder="1" applyAlignment="1" applyProtection="1">
      <alignment horizontal="center" vertical="center" wrapText="1"/>
    </xf>
    <xf numFmtId="9" fontId="5" fillId="2" borderId="6" xfId="1" applyNumberFormat="1" applyFont="1" applyFill="1" applyBorder="1" applyAlignment="1" applyProtection="1">
      <alignment horizontal="center" vertical="center" wrapText="1"/>
    </xf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9" fontId="5" fillId="2" borderId="13" xfId="1" applyNumberFormat="1" applyFont="1" applyFill="1" applyBorder="1" applyAlignment="1" applyProtection="1">
      <alignment horizontal="center" vertical="center" wrapText="1"/>
    </xf>
    <xf numFmtId="167" fontId="5" fillId="2" borderId="13" xfId="1" applyNumberFormat="1" applyFont="1" applyFill="1" applyBorder="1" applyAlignment="1" applyProtection="1">
      <alignment horizontal="center" vertical="center" wrapText="1"/>
    </xf>
    <xf numFmtId="9" fontId="5" fillId="2" borderId="16" xfId="1" applyNumberFormat="1" applyFont="1" applyFill="1" applyBorder="1" applyAlignment="1" applyProtection="1">
      <alignment horizontal="center" vertical="center" wrapText="1"/>
    </xf>
    <xf numFmtId="9" fontId="4" fillId="4" borderId="8" xfId="1" applyNumberFormat="1" applyFont="1" applyFill="1" applyBorder="1" applyAlignment="1" applyProtection="1">
      <alignment horizontal="center" vertical="center" wrapText="1"/>
    </xf>
    <xf numFmtId="167" fontId="4" fillId="2" borderId="10" xfId="1" applyNumberFormat="1" applyFont="1" applyFill="1" applyBorder="1" applyAlignment="1" applyProtection="1">
      <alignment horizontal="center" vertical="center" wrapText="1"/>
    </xf>
    <xf numFmtId="167" fontId="10" fillId="6" borderId="22" xfId="0" applyNumberFormat="1" applyFont="1" applyFill="1" applyBorder="1" applyAlignment="1">
      <alignment horizontal="center" vertical="center"/>
    </xf>
    <xf numFmtId="10" fontId="10" fillId="6" borderId="2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0" fillId="7" borderId="28" xfId="0" applyFont="1" applyFill="1" applyBorder="1" applyAlignment="1">
      <alignment horizontal="center" vertical="center"/>
    </xf>
    <xf numFmtId="0" fontId="10" fillId="7" borderId="27" xfId="0" applyFont="1" applyFill="1" applyBorder="1" applyAlignment="1">
      <alignment horizontal="center" vertical="center"/>
    </xf>
    <xf numFmtId="10" fontId="10" fillId="8" borderId="28" xfId="0" applyNumberFormat="1" applyFont="1" applyFill="1" applyBorder="1" applyAlignment="1" applyProtection="1">
      <alignment horizontal="center" vertical="center"/>
      <protection locked="0"/>
    </xf>
    <xf numFmtId="10" fontId="10" fillId="8" borderId="27" xfId="0" applyNumberFormat="1" applyFont="1" applyFill="1" applyBorder="1" applyAlignment="1" applyProtection="1">
      <alignment horizontal="center" vertical="center"/>
      <protection locked="0"/>
    </xf>
    <xf numFmtId="0" fontId="10" fillId="5" borderId="23" xfId="0" applyFont="1" applyFill="1" applyBorder="1" applyAlignment="1">
      <alignment horizontal="right"/>
    </xf>
    <xf numFmtId="0" fontId="10" fillId="5" borderId="24" xfId="0" applyFont="1" applyFill="1" applyBorder="1" applyAlignment="1">
      <alignment horizontal="right"/>
    </xf>
    <xf numFmtId="0" fontId="10" fillId="5" borderId="25" xfId="0" applyFont="1" applyFill="1" applyBorder="1" applyAlignment="1">
      <alignment horizontal="right"/>
    </xf>
    <xf numFmtId="44" fontId="10" fillId="0" borderId="22" xfId="0" applyNumberFormat="1" applyFont="1" applyFill="1" applyBorder="1" applyAlignment="1">
      <alignment horizontal="center" vertical="center"/>
    </xf>
    <xf numFmtId="44" fontId="10" fillId="0" borderId="28" xfId="0" applyNumberFormat="1" applyFont="1" applyFill="1" applyBorder="1" applyAlignment="1">
      <alignment horizontal="center" vertical="center"/>
    </xf>
    <xf numFmtId="44" fontId="3" fillId="0" borderId="26" xfId="0" applyNumberFormat="1" applyFont="1" applyFill="1" applyBorder="1" applyAlignment="1">
      <alignment horizontal="center" vertical="center"/>
    </xf>
    <xf numFmtId="44" fontId="3" fillId="0" borderId="27" xfId="0" applyNumberFormat="1" applyFont="1" applyFill="1" applyBorder="1" applyAlignment="1">
      <alignment horizontal="center" vertical="center"/>
    </xf>
    <xf numFmtId="164" fontId="4" fillId="0" borderId="15" xfId="0" applyNumberFormat="1" applyFont="1" applyFill="1" applyBorder="1" applyAlignment="1" applyProtection="1">
      <alignment horizontal="left" vertical="justify" wrapText="1"/>
    </xf>
  </cellXfs>
  <cellStyles count="5">
    <cellStyle name="Moeda 2 2" xfId="4" xr:uid="{F043491E-8D87-4513-B0E4-8F233A407D5C}"/>
    <cellStyle name="Normal" xfId="0" builtinId="0"/>
    <cellStyle name="Normal 3 2" xfId="3" xr:uid="{B7CCB8E6-24D7-42B0-928C-F0FE55D28206}"/>
    <cellStyle name="Porcentagem" xfId="1" builtinId="5"/>
    <cellStyle name="Separador de milhares_ELETRICA_2 2 2" xfId="2" xr:uid="{24A86269-AF09-4F26-BEF6-63E704D3E7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D0B97-E7D1-49E8-90C7-E764C6720DCA}">
  <sheetPr>
    <pageSetUpPr fitToPage="1"/>
  </sheetPr>
  <dimension ref="A1:H324"/>
  <sheetViews>
    <sheetView tabSelected="1" topLeftCell="A6" zoomScale="85" zoomScaleNormal="85" workbookViewId="0">
      <selection activeCell="D9" sqref="D9"/>
    </sheetView>
  </sheetViews>
  <sheetFormatPr defaultRowHeight="15" x14ac:dyDescent="0.25"/>
  <cols>
    <col min="1" max="1" width="9.140625" style="41"/>
    <col min="2" max="2" width="8.5703125" style="1" customWidth="1"/>
    <col min="3" max="3" width="76.7109375" style="1" bestFit="1" customWidth="1"/>
    <col min="4" max="4" width="72.42578125" style="67" customWidth="1"/>
    <col min="5" max="5" width="14.140625" style="57" customWidth="1"/>
    <col min="6" max="6" width="22.7109375" style="57" customWidth="1"/>
    <col min="7" max="7" width="15.28515625" style="57" bestFit="1" customWidth="1"/>
    <col min="8" max="8" width="21.42578125" style="58" customWidth="1"/>
    <col min="9" max="16384" width="9.140625" style="1"/>
  </cols>
  <sheetData>
    <row r="1" spans="2:8" ht="15" hidden="1" customHeight="1" x14ac:dyDescent="0.25"/>
    <row r="2" spans="2:8" ht="15" hidden="1" customHeight="1" x14ac:dyDescent="0.25"/>
    <row r="3" spans="2:8" ht="15" hidden="1" customHeight="1" x14ac:dyDescent="0.25"/>
    <row r="4" spans="2:8" ht="15" hidden="1" customHeight="1" x14ac:dyDescent="0.25"/>
    <row r="5" spans="2:8" ht="15" hidden="1" customHeight="1" x14ac:dyDescent="0.25"/>
    <row r="6" spans="2:8" ht="15.75" thickBot="1" x14ac:dyDescent="0.3"/>
    <row r="7" spans="2:8" x14ac:dyDescent="0.25">
      <c r="C7" s="68" t="s">
        <v>189</v>
      </c>
      <c r="D7" s="70">
        <v>0</v>
      </c>
    </row>
    <row r="8" spans="2:8" ht="15.75" thickBot="1" x14ac:dyDescent="0.3">
      <c r="C8" s="69"/>
      <c r="D8" s="71"/>
    </row>
    <row r="9" spans="2:8" x14ac:dyDescent="0.25">
      <c r="D9" s="54"/>
    </row>
    <row r="10" spans="2:8" x14ac:dyDescent="0.25">
      <c r="D10" s="54"/>
    </row>
    <row r="11" spans="2:8" x14ac:dyDescent="0.25">
      <c r="D11" s="54"/>
      <c r="G11" s="59"/>
    </row>
    <row r="12" spans="2:8" ht="15.75" thickBot="1" x14ac:dyDescent="0.3">
      <c r="B12" s="13" t="s">
        <v>0</v>
      </c>
      <c r="C12" s="14" t="s">
        <v>1</v>
      </c>
      <c r="D12" s="14" t="s">
        <v>3</v>
      </c>
      <c r="E12" s="8" t="s">
        <v>6</v>
      </c>
      <c r="F12" s="8" t="s">
        <v>188</v>
      </c>
      <c r="G12" s="8" t="s">
        <v>179</v>
      </c>
      <c r="H12" s="8" t="s">
        <v>187</v>
      </c>
    </row>
    <row r="13" spans="2:8" ht="15.75" thickBot="1" x14ac:dyDescent="0.3">
      <c r="B13" s="15">
        <v>1</v>
      </c>
      <c r="C13" s="16" t="s">
        <v>2</v>
      </c>
      <c r="D13" s="22" t="s">
        <v>8</v>
      </c>
      <c r="E13" s="60">
        <v>1</v>
      </c>
      <c r="F13" s="61">
        <f>G13*F133</f>
        <v>4637836.2588316826</v>
      </c>
      <c r="G13" s="55">
        <f>H13/$H$133</f>
        <v>5.6742422464497913E-2</v>
      </c>
      <c r="H13" s="75">
        <v>4637836.2588316826</v>
      </c>
    </row>
    <row r="14" spans="2:8" ht="30.75" thickBot="1" x14ac:dyDescent="0.3">
      <c r="B14" s="23">
        <v>2</v>
      </c>
      <c r="C14" s="24" t="s">
        <v>36</v>
      </c>
      <c r="D14" s="79" t="s">
        <v>223</v>
      </c>
      <c r="E14" s="62">
        <v>1</v>
      </c>
      <c r="F14" s="61">
        <f>G14*$F$133</f>
        <v>1078060.3</v>
      </c>
      <c r="G14" s="55">
        <f>H14/$H$133</f>
        <v>1.3189718129508338E-2</v>
      </c>
      <c r="H14" s="75">
        <v>1078060.3</v>
      </c>
    </row>
    <row r="15" spans="2:8" ht="15.75" thickBot="1" x14ac:dyDescent="0.3">
      <c r="B15" s="23">
        <v>3</v>
      </c>
      <c r="C15" s="24" t="s">
        <v>222</v>
      </c>
      <c r="D15" s="25" t="s">
        <v>8</v>
      </c>
      <c r="E15" s="62">
        <v>1</v>
      </c>
      <c r="F15" s="61">
        <f>G15*$F$133</f>
        <v>597004.64</v>
      </c>
      <c r="G15" s="55">
        <f>H15/$H$133</f>
        <v>7.3041581473769117E-3</v>
      </c>
      <c r="H15" s="75">
        <v>597004.64</v>
      </c>
    </row>
    <row r="16" spans="2:8" x14ac:dyDescent="0.25">
      <c r="B16" s="19">
        <v>4</v>
      </c>
      <c r="C16" s="20" t="s">
        <v>162</v>
      </c>
      <c r="D16" s="21"/>
      <c r="E16" s="56">
        <f>SUM(E17:E19)</f>
        <v>1</v>
      </c>
      <c r="F16" s="53">
        <f>SUM(F17:F19)</f>
        <v>2172441.71</v>
      </c>
      <c r="G16" s="55">
        <f>SUM(G17:G19)</f>
        <v>2.6579119746536525E-2</v>
      </c>
      <c r="H16" s="76">
        <v>2172441.71</v>
      </c>
    </row>
    <row r="17" spans="2:8" x14ac:dyDescent="0.25">
      <c r="B17" s="11">
        <v>4.0999999999999996</v>
      </c>
      <c r="C17" s="6" t="s">
        <v>27</v>
      </c>
      <c r="D17" s="7" t="s">
        <v>7</v>
      </c>
      <c r="E17" s="63">
        <v>0.2</v>
      </c>
      <c r="F17" s="50">
        <f>G17*$F$133</f>
        <v>434488.342</v>
      </c>
      <c r="G17" s="49">
        <f>H17/$H$133</f>
        <v>5.3158239493073054E-3</v>
      </c>
      <c r="H17" s="77">
        <f>E17*H16</f>
        <v>434488.342</v>
      </c>
    </row>
    <row r="18" spans="2:8" x14ac:dyDescent="0.25">
      <c r="B18" s="11">
        <v>4.2</v>
      </c>
      <c r="C18" s="2" t="s">
        <v>28</v>
      </c>
      <c r="D18" s="3" t="s">
        <v>9</v>
      </c>
      <c r="E18" s="42">
        <v>0.05</v>
      </c>
      <c r="F18" s="50">
        <f>G18*$F$133</f>
        <v>108622.0855</v>
      </c>
      <c r="G18" s="49">
        <f t="shared" ref="G17:G18" si="0">H18/$H$133</f>
        <v>1.3289559873268264E-3</v>
      </c>
      <c r="H18" s="77">
        <f>E18*H16</f>
        <v>108622.0855</v>
      </c>
    </row>
    <row r="19" spans="2:8" ht="15.75" thickBot="1" x14ac:dyDescent="0.3">
      <c r="B19" s="11">
        <v>4.3</v>
      </c>
      <c r="C19" s="12" t="s">
        <v>29</v>
      </c>
      <c r="D19" s="18" t="s">
        <v>8</v>
      </c>
      <c r="E19" s="45">
        <v>0.75</v>
      </c>
      <c r="F19" s="64">
        <f>G19*$F$133</f>
        <v>1629331.2825</v>
      </c>
      <c r="G19" s="49">
        <f>H19/$H$133</f>
        <v>1.9934339809902394E-2</v>
      </c>
      <c r="H19" s="78">
        <f>E19*H16</f>
        <v>1629331.2825</v>
      </c>
    </row>
    <row r="20" spans="2:8" x14ac:dyDescent="0.25">
      <c r="B20" s="9">
        <v>5</v>
      </c>
      <c r="C20" s="10" t="s">
        <v>10</v>
      </c>
      <c r="D20" s="17"/>
      <c r="E20" s="56">
        <f>SUM(E21:E28)</f>
        <v>1</v>
      </c>
      <c r="F20" s="53">
        <f>SUM(F21:F28)</f>
        <v>1620937.0836343528</v>
      </c>
      <c r="G20" s="55">
        <f>SUM(G21:G28)</f>
        <v>1.9831639509222624E-2</v>
      </c>
      <c r="H20" s="76">
        <v>1620937.0836343528</v>
      </c>
    </row>
    <row r="21" spans="2:8" x14ac:dyDescent="0.25">
      <c r="B21" s="11">
        <v>5.0999999999999996</v>
      </c>
      <c r="C21" s="2" t="s">
        <v>48</v>
      </c>
      <c r="D21" s="3" t="s">
        <v>190</v>
      </c>
      <c r="E21" s="42">
        <v>0.05</v>
      </c>
      <c r="F21" s="50">
        <f>G21*$F$133</f>
        <v>81046.854181717645</v>
      </c>
      <c r="G21" s="49">
        <f t="shared" ref="G21:G27" si="1">H21/$H$133</f>
        <v>9.915819754611312E-4</v>
      </c>
      <c r="H21" s="77">
        <f>E21*$H$20</f>
        <v>81046.854181717645</v>
      </c>
    </row>
    <row r="22" spans="2:8" ht="30" x14ac:dyDescent="0.25">
      <c r="B22" s="11">
        <v>5.2</v>
      </c>
      <c r="C22" s="2" t="s">
        <v>20</v>
      </c>
      <c r="D22" s="3" t="s">
        <v>197</v>
      </c>
      <c r="E22" s="42">
        <v>0.1</v>
      </c>
      <c r="F22" s="50">
        <f t="shared" ref="F22:F27" si="2">G22*$F$133</f>
        <v>162093.70836343529</v>
      </c>
      <c r="G22" s="49">
        <f t="shared" si="1"/>
        <v>1.9831639509222624E-3</v>
      </c>
      <c r="H22" s="77">
        <f t="shared" ref="H22:H27" si="3">E22*$H$20</f>
        <v>162093.70836343529</v>
      </c>
    </row>
    <row r="23" spans="2:8" ht="30" x14ac:dyDescent="0.25">
      <c r="B23" s="11">
        <v>5.3</v>
      </c>
      <c r="C23" s="2" t="s">
        <v>22</v>
      </c>
      <c r="D23" s="3" t="s">
        <v>196</v>
      </c>
      <c r="E23" s="42">
        <v>0.15</v>
      </c>
      <c r="F23" s="50">
        <f t="shared" si="2"/>
        <v>243140.5625451529</v>
      </c>
      <c r="G23" s="49">
        <f t="shared" si="1"/>
        <v>2.9747459263833932E-3</v>
      </c>
      <c r="H23" s="77">
        <f t="shared" si="3"/>
        <v>243140.5625451529</v>
      </c>
    </row>
    <row r="24" spans="2:8" ht="33" customHeight="1" x14ac:dyDescent="0.25">
      <c r="B24" s="11">
        <v>5.4</v>
      </c>
      <c r="C24" s="52" t="s">
        <v>21</v>
      </c>
      <c r="D24" s="51" t="s">
        <v>195</v>
      </c>
      <c r="E24" s="42">
        <v>0.25</v>
      </c>
      <c r="F24" s="50">
        <f t="shared" si="2"/>
        <v>405234.27090858819</v>
      </c>
      <c r="G24" s="49">
        <f t="shared" si="1"/>
        <v>4.957909877305656E-3</v>
      </c>
      <c r="H24" s="77">
        <f t="shared" si="3"/>
        <v>405234.27090858819</v>
      </c>
    </row>
    <row r="25" spans="2:8" x14ac:dyDescent="0.25">
      <c r="B25" s="11">
        <v>5.5</v>
      </c>
      <c r="C25" s="2" t="s">
        <v>23</v>
      </c>
      <c r="D25" s="3" t="s">
        <v>194</v>
      </c>
      <c r="E25" s="42">
        <v>0.2</v>
      </c>
      <c r="F25" s="50">
        <f t="shared" si="2"/>
        <v>324187.41672687058</v>
      </c>
      <c r="G25" s="49">
        <f t="shared" si="1"/>
        <v>3.9663279018445248E-3</v>
      </c>
      <c r="H25" s="77">
        <f t="shared" si="3"/>
        <v>324187.41672687058</v>
      </c>
    </row>
    <row r="26" spans="2:8" ht="30" x14ac:dyDescent="0.25">
      <c r="B26" s="11">
        <v>5.6</v>
      </c>
      <c r="C26" s="2" t="s">
        <v>24</v>
      </c>
      <c r="D26" s="3" t="s">
        <v>193</v>
      </c>
      <c r="E26" s="42">
        <v>0.05</v>
      </c>
      <c r="F26" s="50">
        <f t="shared" si="2"/>
        <v>81046.854181717645</v>
      </c>
      <c r="G26" s="49">
        <f t="shared" si="1"/>
        <v>9.915819754611312E-4</v>
      </c>
      <c r="H26" s="77">
        <f t="shared" si="3"/>
        <v>81046.854181717645</v>
      </c>
    </row>
    <row r="27" spans="2:8" x14ac:dyDescent="0.25">
      <c r="B27" s="11">
        <v>5.7</v>
      </c>
      <c r="C27" s="2" t="s">
        <v>25</v>
      </c>
      <c r="D27" s="3" t="s">
        <v>192</v>
      </c>
      <c r="E27" s="42">
        <v>0.15</v>
      </c>
      <c r="F27" s="50">
        <f t="shared" si="2"/>
        <v>243140.5625451529</v>
      </c>
      <c r="G27" s="49">
        <f t="shared" si="1"/>
        <v>2.9747459263833932E-3</v>
      </c>
      <c r="H27" s="77">
        <f t="shared" si="3"/>
        <v>243140.5625451529</v>
      </c>
    </row>
    <row r="28" spans="2:8" ht="15.75" thickBot="1" x14ac:dyDescent="0.3">
      <c r="B28" s="11">
        <v>5.8</v>
      </c>
      <c r="C28" s="12" t="s">
        <v>26</v>
      </c>
      <c r="D28" s="18" t="s">
        <v>191</v>
      </c>
      <c r="E28" s="45">
        <v>0.05</v>
      </c>
      <c r="F28" s="64">
        <f>G28*$F$133</f>
        <v>81046.854181717645</v>
      </c>
      <c r="G28" s="49">
        <f>H28/$H$133</f>
        <v>9.915819754611312E-4</v>
      </c>
      <c r="H28" s="78">
        <f>E28*H20</f>
        <v>81046.854181717645</v>
      </c>
    </row>
    <row r="29" spans="2:8" x14ac:dyDescent="0.25">
      <c r="B29" s="9">
        <v>6</v>
      </c>
      <c r="C29" s="10" t="s">
        <v>11</v>
      </c>
      <c r="D29" s="17"/>
      <c r="E29" s="56">
        <f>SUM(E30:E37)</f>
        <v>1</v>
      </c>
      <c r="F29" s="53">
        <f>SUM(F30:F37)</f>
        <v>1105248.19</v>
      </c>
      <c r="G29" s="55">
        <f>SUM(G30:G37)</f>
        <v>1.3522353145968991E-2</v>
      </c>
      <c r="H29" s="76">
        <v>1105248.19</v>
      </c>
    </row>
    <row r="30" spans="2:8" ht="15" customHeight="1" x14ac:dyDescent="0.25">
      <c r="B30" s="11">
        <v>6.1</v>
      </c>
      <c r="C30" s="2" t="s">
        <v>12</v>
      </c>
      <c r="D30" s="3" t="s">
        <v>182</v>
      </c>
      <c r="E30" s="42">
        <v>0.15</v>
      </c>
      <c r="F30" s="50">
        <f>G30*$F$133</f>
        <v>165787.2285</v>
      </c>
      <c r="G30" s="49">
        <f t="shared" ref="G30" si="4">H30/$H$133</f>
        <v>2.0283529718953487E-3</v>
      </c>
      <c r="H30" s="77">
        <f>E30*$H$29</f>
        <v>165787.2285</v>
      </c>
    </row>
    <row r="31" spans="2:8" x14ac:dyDescent="0.25">
      <c r="B31" s="11">
        <v>6.2</v>
      </c>
      <c r="C31" s="2" t="s">
        <v>13</v>
      </c>
      <c r="D31" s="3" t="s">
        <v>183</v>
      </c>
      <c r="E31" s="42">
        <v>0.15</v>
      </c>
      <c r="F31" s="50">
        <f t="shared" ref="F30:F37" si="5">G31*$F$133</f>
        <v>165787.2285</v>
      </c>
      <c r="G31" s="49">
        <f t="shared" ref="G31" si="6">H31/$H$133</f>
        <v>2.0283529718953487E-3</v>
      </c>
      <c r="H31" s="77">
        <f t="shared" ref="H31:H36" si="7">E31*$H$29</f>
        <v>165787.2285</v>
      </c>
    </row>
    <row r="32" spans="2:8" ht="19.5" customHeight="1" x14ac:dyDescent="0.25">
      <c r="B32" s="11">
        <v>6.3</v>
      </c>
      <c r="C32" s="52" t="s">
        <v>14</v>
      </c>
      <c r="D32" s="51" t="s">
        <v>201</v>
      </c>
      <c r="E32" s="42">
        <v>0.15</v>
      </c>
      <c r="F32" s="50">
        <f t="shared" si="5"/>
        <v>165787.2285</v>
      </c>
      <c r="G32" s="49">
        <f t="shared" ref="G32" si="8">H32/$H$133</f>
        <v>2.0283529718953487E-3</v>
      </c>
      <c r="H32" s="77">
        <f t="shared" si="7"/>
        <v>165787.2285</v>
      </c>
    </row>
    <row r="33" spans="2:8" ht="19.5" customHeight="1" x14ac:dyDescent="0.25">
      <c r="B33" s="11">
        <v>6.4</v>
      </c>
      <c r="C33" s="52" t="s">
        <v>15</v>
      </c>
      <c r="D33" s="51" t="s">
        <v>184</v>
      </c>
      <c r="E33" s="42">
        <v>0.2</v>
      </c>
      <c r="F33" s="50">
        <f t="shared" si="5"/>
        <v>221049.63800000001</v>
      </c>
      <c r="G33" s="49">
        <f t="shared" ref="G33" si="9">H33/$H$133</f>
        <v>2.7044706291937982E-3</v>
      </c>
      <c r="H33" s="77">
        <f t="shared" si="7"/>
        <v>221049.63800000001</v>
      </c>
    </row>
    <row r="34" spans="2:8" x14ac:dyDescent="0.25">
      <c r="B34" s="11">
        <v>6.5</v>
      </c>
      <c r="C34" s="2" t="s">
        <v>16</v>
      </c>
      <c r="D34" s="3" t="s">
        <v>185</v>
      </c>
      <c r="E34" s="42">
        <v>0.15</v>
      </c>
      <c r="F34" s="50">
        <f t="shared" si="5"/>
        <v>165787.2285</v>
      </c>
      <c r="G34" s="49">
        <f t="shared" ref="G34" si="10">H34/$H$133</f>
        <v>2.0283529718953487E-3</v>
      </c>
      <c r="H34" s="77">
        <f t="shared" si="7"/>
        <v>165787.2285</v>
      </c>
    </row>
    <row r="35" spans="2:8" x14ac:dyDescent="0.25">
      <c r="B35" s="11">
        <v>6.6</v>
      </c>
      <c r="C35" s="2" t="s">
        <v>17</v>
      </c>
      <c r="D35" s="3" t="s">
        <v>186</v>
      </c>
      <c r="E35" s="42">
        <v>0.05</v>
      </c>
      <c r="F35" s="50">
        <f t="shared" si="5"/>
        <v>55262.409500000002</v>
      </c>
      <c r="G35" s="49">
        <f t="shared" ref="G35" si="11">H35/$H$133</f>
        <v>6.7611765729844956E-4</v>
      </c>
      <c r="H35" s="77">
        <f t="shared" si="7"/>
        <v>55262.409500000002</v>
      </c>
    </row>
    <row r="36" spans="2:8" ht="15" customHeight="1" x14ac:dyDescent="0.25">
      <c r="B36" s="11">
        <v>6.7</v>
      </c>
      <c r="C36" s="2" t="s">
        <v>18</v>
      </c>
      <c r="D36" s="3" t="s">
        <v>171</v>
      </c>
      <c r="E36" s="42">
        <v>0.1</v>
      </c>
      <c r="F36" s="50">
        <f t="shared" si="5"/>
        <v>110524.819</v>
      </c>
      <c r="G36" s="49">
        <f t="shared" ref="G36" si="12">H36/$H$133</f>
        <v>1.3522353145968991E-3</v>
      </c>
      <c r="H36" s="77">
        <f t="shared" si="7"/>
        <v>110524.819</v>
      </c>
    </row>
    <row r="37" spans="2:8" ht="15.75" thickBot="1" x14ac:dyDescent="0.3">
      <c r="B37" s="11">
        <v>6.8</v>
      </c>
      <c r="C37" s="12" t="s">
        <v>19</v>
      </c>
      <c r="D37" s="18" t="s">
        <v>172</v>
      </c>
      <c r="E37" s="45">
        <v>0.05</v>
      </c>
      <c r="F37" s="64">
        <f t="shared" si="5"/>
        <v>55262.409500000002</v>
      </c>
      <c r="G37" s="49">
        <f>H37/$H$133</f>
        <v>6.7611765729844956E-4</v>
      </c>
      <c r="H37" s="78">
        <f>E37*H29</f>
        <v>55262.409500000002</v>
      </c>
    </row>
    <row r="38" spans="2:8" x14ac:dyDescent="0.25">
      <c r="B38" s="19">
        <v>7</v>
      </c>
      <c r="C38" s="20" t="s">
        <v>30</v>
      </c>
      <c r="D38" s="17"/>
      <c r="E38" s="56">
        <f>SUM(E39:E49)</f>
        <v>0.99999999999999989</v>
      </c>
      <c r="F38" s="53">
        <f>SUM(F39:F49)</f>
        <v>19402226.814804323</v>
      </c>
      <c r="G38" s="55">
        <f>SUM(G39:G49)</f>
        <v>0.23737995246838917</v>
      </c>
      <c r="H38" s="76">
        <v>19402226.814804319</v>
      </c>
    </row>
    <row r="39" spans="2:8" ht="30" x14ac:dyDescent="0.25">
      <c r="B39" s="11">
        <v>7.1</v>
      </c>
      <c r="C39" s="26" t="s">
        <v>37</v>
      </c>
      <c r="D39" s="4" t="s">
        <v>173</v>
      </c>
      <c r="E39" s="30">
        <v>0.18</v>
      </c>
      <c r="F39" s="50">
        <f>G39*$F$133</f>
        <v>3492400.8266647779</v>
      </c>
      <c r="G39" s="49">
        <f t="shared" ref="G39:G48" si="13">H39/$H$133</f>
        <v>4.2728391444310045E-2</v>
      </c>
      <c r="H39" s="77">
        <f>E39*$H$38</f>
        <v>3492400.8266647775</v>
      </c>
    </row>
    <row r="40" spans="2:8" x14ac:dyDescent="0.25">
      <c r="B40" s="11">
        <v>7.2</v>
      </c>
      <c r="C40" s="26" t="s">
        <v>38</v>
      </c>
      <c r="D40" s="4" t="s">
        <v>174</v>
      </c>
      <c r="E40" s="30">
        <v>7.0000000000000007E-2</v>
      </c>
      <c r="F40" s="50">
        <f t="shared" ref="F40:F49" si="14">G40*$F$133</f>
        <v>1358155.8770363026</v>
      </c>
      <c r="G40" s="49">
        <f t="shared" si="13"/>
        <v>1.661659667278724E-2</v>
      </c>
      <c r="H40" s="77">
        <f t="shared" ref="H40:H48" si="15">E40*$H$38</f>
        <v>1358155.8770363026</v>
      </c>
    </row>
    <row r="41" spans="2:8" x14ac:dyDescent="0.25">
      <c r="B41" s="11">
        <v>7.3</v>
      </c>
      <c r="C41" s="26" t="s">
        <v>39</v>
      </c>
      <c r="D41" s="4" t="s">
        <v>177</v>
      </c>
      <c r="E41" s="30">
        <v>0.05</v>
      </c>
      <c r="F41" s="50">
        <f t="shared" si="14"/>
        <v>970111.34074021596</v>
      </c>
      <c r="G41" s="49">
        <f t="shared" si="13"/>
        <v>1.1868997623419456E-2</v>
      </c>
      <c r="H41" s="77">
        <f t="shared" si="15"/>
        <v>970111.34074021596</v>
      </c>
    </row>
    <row r="42" spans="2:8" ht="30" x14ac:dyDescent="0.25">
      <c r="B42" s="11">
        <v>7.4</v>
      </c>
      <c r="C42" s="26" t="s">
        <v>40</v>
      </c>
      <c r="D42" s="4" t="s">
        <v>178</v>
      </c>
      <c r="E42" s="30">
        <v>0.05</v>
      </c>
      <c r="F42" s="50">
        <f t="shared" si="14"/>
        <v>970111.34074021596</v>
      </c>
      <c r="G42" s="49">
        <f t="shared" si="13"/>
        <v>1.1868997623419456E-2</v>
      </c>
      <c r="H42" s="77">
        <f t="shared" si="15"/>
        <v>970111.34074021596</v>
      </c>
    </row>
    <row r="43" spans="2:8" x14ac:dyDescent="0.25">
      <c r="B43" s="11">
        <v>7.5</v>
      </c>
      <c r="C43" s="26" t="s">
        <v>41</v>
      </c>
      <c r="D43" s="4" t="s">
        <v>177</v>
      </c>
      <c r="E43" s="30">
        <v>0.05</v>
      </c>
      <c r="F43" s="50">
        <f t="shared" si="14"/>
        <v>970111.34074021596</v>
      </c>
      <c r="G43" s="49">
        <f t="shared" si="13"/>
        <v>1.1868997623419456E-2</v>
      </c>
      <c r="H43" s="77">
        <f t="shared" si="15"/>
        <v>970111.34074021596</v>
      </c>
    </row>
    <row r="44" spans="2:8" x14ac:dyDescent="0.25">
      <c r="B44" s="11">
        <v>7.6</v>
      </c>
      <c r="C44" s="26" t="s">
        <v>46</v>
      </c>
      <c r="D44" s="4" t="s">
        <v>177</v>
      </c>
      <c r="E44" s="30">
        <v>0.05</v>
      </c>
      <c r="F44" s="50">
        <f t="shared" si="14"/>
        <v>970111.34074021596</v>
      </c>
      <c r="G44" s="49">
        <f t="shared" si="13"/>
        <v>1.1868997623419456E-2</v>
      </c>
      <c r="H44" s="77">
        <f t="shared" si="15"/>
        <v>970111.34074021596</v>
      </c>
    </row>
    <row r="45" spans="2:8" ht="30" x14ac:dyDescent="0.25">
      <c r="B45" s="11">
        <v>7.7</v>
      </c>
      <c r="C45" s="26" t="s">
        <v>42</v>
      </c>
      <c r="D45" s="4" t="s">
        <v>175</v>
      </c>
      <c r="E45" s="30">
        <v>0.2</v>
      </c>
      <c r="F45" s="50">
        <f t="shared" si="14"/>
        <v>3880445.3629608639</v>
      </c>
      <c r="G45" s="49">
        <f t="shared" si="13"/>
        <v>4.7475990493677823E-2</v>
      </c>
      <c r="H45" s="77">
        <f t="shared" si="15"/>
        <v>3880445.3629608639</v>
      </c>
    </row>
    <row r="46" spans="2:8" ht="30" x14ac:dyDescent="0.25">
      <c r="B46" s="11">
        <v>7.8</v>
      </c>
      <c r="C46" s="26" t="s">
        <v>47</v>
      </c>
      <c r="D46" s="4" t="s">
        <v>175</v>
      </c>
      <c r="E46" s="30">
        <v>0.1</v>
      </c>
      <c r="F46" s="50">
        <f t="shared" si="14"/>
        <v>1940222.6814804319</v>
      </c>
      <c r="G46" s="49">
        <f t="shared" si="13"/>
        <v>2.3737995246838912E-2</v>
      </c>
      <c r="H46" s="77">
        <f t="shared" si="15"/>
        <v>1940222.6814804319</v>
      </c>
    </row>
    <row r="47" spans="2:8" ht="30" x14ac:dyDescent="0.25">
      <c r="B47" s="11">
        <v>7.9</v>
      </c>
      <c r="C47" s="26" t="s">
        <v>43</v>
      </c>
      <c r="D47" s="4" t="s">
        <v>175</v>
      </c>
      <c r="E47" s="30">
        <v>0.1</v>
      </c>
      <c r="F47" s="50">
        <f t="shared" si="14"/>
        <v>1940222.6814804319</v>
      </c>
      <c r="G47" s="49">
        <f t="shared" si="13"/>
        <v>2.3737995246838912E-2</v>
      </c>
      <c r="H47" s="77">
        <f t="shared" si="15"/>
        <v>1940222.6814804319</v>
      </c>
    </row>
    <row r="48" spans="2:8" ht="30" x14ac:dyDescent="0.25">
      <c r="B48" s="32">
        <v>7.1</v>
      </c>
      <c r="C48" s="26" t="s">
        <v>44</v>
      </c>
      <c r="D48" s="4" t="s">
        <v>175</v>
      </c>
      <c r="E48" s="30">
        <v>0.05</v>
      </c>
      <c r="F48" s="50">
        <f t="shared" si="14"/>
        <v>970111.34074021596</v>
      </c>
      <c r="G48" s="49">
        <f t="shared" si="13"/>
        <v>1.1868997623419456E-2</v>
      </c>
      <c r="H48" s="77">
        <f t="shared" si="15"/>
        <v>970111.34074021596</v>
      </c>
    </row>
    <row r="49" spans="2:8" ht="30.75" thickBot="1" x14ac:dyDescent="0.3">
      <c r="B49" s="32">
        <v>7.11</v>
      </c>
      <c r="C49" s="28" t="s">
        <v>45</v>
      </c>
      <c r="D49" s="29" t="s">
        <v>176</v>
      </c>
      <c r="E49" s="31">
        <v>0.1</v>
      </c>
      <c r="F49" s="64">
        <f t="shared" si="14"/>
        <v>1940222.6814804319</v>
      </c>
      <c r="G49" s="49">
        <f>H49/$H$133</f>
        <v>2.3737995246838912E-2</v>
      </c>
      <c r="H49" s="77">
        <f>E49*H38</f>
        <v>1940222.6814804319</v>
      </c>
    </row>
    <row r="50" spans="2:8" x14ac:dyDescent="0.25">
      <c r="B50" s="19">
        <v>8</v>
      </c>
      <c r="C50" s="20" t="s">
        <v>31</v>
      </c>
      <c r="D50" s="17"/>
      <c r="E50" s="56">
        <f>SUM(E51:E63)</f>
        <v>1</v>
      </c>
      <c r="F50" s="53">
        <f>SUM(F51:F63)</f>
        <v>24907414.724931948</v>
      </c>
      <c r="G50" s="55">
        <f>SUM(G51:G63)</f>
        <v>0.30473414108340502</v>
      </c>
      <c r="H50" s="76">
        <v>24907414.724931955</v>
      </c>
    </row>
    <row r="51" spans="2:8" ht="15" customHeight="1" x14ac:dyDescent="0.25">
      <c r="B51" s="33">
        <v>8.1</v>
      </c>
      <c r="C51" s="26" t="s">
        <v>55</v>
      </c>
      <c r="D51" s="27" t="s">
        <v>64</v>
      </c>
      <c r="E51" s="30">
        <v>0.11</v>
      </c>
      <c r="F51" s="50">
        <f t="shared" ref="F51:F63" si="16">G51*$F$133</f>
        <v>2739815.619742515</v>
      </c>
      <c r="G51" s="49">
        <f t="shared" ref="G51:G62" si="17">H51/$H$133</f>
        <v>3.352075551917455E-2</v>
      </c>
      <c r="H51" s="77">
        <f>E51*$H$50</f>
        <v>2739815.619742515</v>
      </c>
    </row>
    <row r="52" spans="2:8" x14ac:dyDescent="0.25">
      <c r="B52" s="11">
        <v>8.1999999999999993</v>
      </c>
      <c r="C52" s="26" t="s">
        <v>52</v>
      </c>
      <c r="D52" s="27" t="s">
        <v>67</v>
      </c>
      <c r="E52" s="30">
        <v>0.08</v>
      </c>
      <c r="F52" s="50">
        <f t="shared" si="16"/>
        <v>1992593.1779945563</v>
      </c>
      <c r="G52" s="49">
        <f t="shared" si="17"/>
        <v>2.4378731286672398E-2</v>
      </c>
      <c r="H52" s="77">
        <f t="shared" ref="H52:H62" si="18">E52*$H$50</f>
        <v>1992593.1779945565</v>
      </c>
    </row>
    <row r="53" spans="2:8" x14ac:dyDescent="0.25">
      <c r="B53" s="33">
        <v>8.3000000000000007</v>
      </c>
      <c r="C53" s="26" t="s">
        <v>49</v>
      </c>
      <c r="D53" s="27" t="s">
        <v>64</v>
      </c>
      <c r="E53" s="30">
        <v>0.05</v>
      </c>
      <c r="F53" s="50">
        <f t="shared" si="16"/>
        <v>1245370.7362465977</v>
      </c>
      <c r="G53" s="49">
        <f t="shared" si="17"/>
        <v>1.5236707054170249E-2</v>
      </c>
      <c r="H53" s="77">
        <f t="shared" si="18"/>
        <v>1245370.7362465977</v>
      </c>
    </row>
    <row r="54" spans="2:8" x14ac:dyDescent="0.25">
      <c r="B54" s="11">
        <v>8.4</v>
      </c>
      <c r="C54" s="26" t="s">
        <v>61</v>
      </c>
      <c r="D54" s="27" t="s">
        <v>64</v>
      </c>
      <c r="E54" s="30">
        <v>0.02</v>
      </c>
      <c r="F54" s="50">
        <f t="shared" si="16"/>
        <v>498148.29449863906</v>
      </c>
      <c r="G54" s="49">
        <f t="shared" si="17"/>
        <v>6.0946828216680996E-3</v>
      </c>
      <c r="H54" s="77">
        <f t="shared" si="18"/>
        <v>498148.29449863912</v>
      </c>
    </row>
    <row r="55" spans="2:8" x14ac:dyDescent="0.25">
      <c r="B55" s="33">
        <v>8.5</v>
      </c>
      <c r="C55" s="26" t="s">
        <v>56</v>
      </c>
      <c r="D55" s="27" t="s">
        <v>64</v>
      </c>
      <c r="E55" s="30">
        <v>0.01</v>
      </c>
      <c r="F55" s="50">
        <f t="shared" si="16"/>
        <v>249074.14724931953</v>
      </c>
      <c r="G55" s="49">
        <f t="shared" si="17"/>
        <v>3.0473414108340498E-3</v>
      </c>
      <c r="H55" s="77">
        <f t="shared" si="18"/>
        <v>249074.14724931956</v>
      </c>
    </row>
    <row r="56" spans="2:8" x14ac:dyDescent="0.25">
      <c r="B56" s="11">
        <v>8.6</v>
      </c>
      <c r="C56" s="26" t="s">
        <v>53</v>
      </c>
      <c r="D56" s="27" t="s">
        <v>66</v>
      </c>
      <c r="E56" s="30">
        <v>0.01</v>
      </c>
      <c r="F56" s="50">
        <f t="shared" si="16"/>
        <v>249074.14724931953</v>
      </c>
      <c r="G56" s="49">
        <f t="shared" si="17"/>
        <v>3.0473414108340498E-3</v>
      </c>
      <c r="H56" s="77">
        <f t="shared" si="18"/>
        <v>249074.14724931956</v>
      </c>
    </row>
    <row r="57" spans="2:8" x14ac:dyDescent="0.25">
      <c r="B57" s="33">
        <v>8.6999999999999993</v>
      </c>
      <c r="C57" s="26" t="s">
        <v>54</v>
      </c>
      <c r="D57" s="4" t="s">
        <v>65</v>
      </c>
      <c r="E57" s="30">
        <v>0.1</v>
      </c>
      <c r="F57" s="50">
        <f t="shared" si="16"/>
        <v>2490741.4724931954</v>
      </c>
      <c r="G57" s="49">
        <f t="shared" si="17"/>
        <v>3.0473414108340497E-2</v>
      </c>
      <c r="H57" s="77">
        <f t="shared" si="18"/>
        <v>2490741.4724931954</v>
      </c>
    </row>
    <row r="58" spans="2:8" ht="30" x14ac:dyDescent="0.25">
      <c r="B58" s="11">
        <v>8.8000000000000007</v>
      </c>
      <c r="C58" s="26" t="s">
        <v>80</v>
      </c>
      <c r="D58" s="4" t="s">
        <v>81</v>
      </c>
      <c r="E58" s="30">
        <v>0.5</v>
      </c>
      <c r="F58" s="50">
        <f t="shared" si="16"/>
        <v>12453707.362465976</v>
      </c>
      <c r="G58" s="49">
        <f t="shared" si="17"/>
        <v>0.15236707054170248</v>
      </c>
      <c r="H58" s="77">
        <f t="shared" si="18"/>
        <v>12453707.362465978</v>
      </c>
    </row>
    <row r="59" spans="2:8" x14ac:dyDescent="0.25">
      <c r="B59" s="33">
        <v>8.9</v>
      </c>
      <c r="C59" s="26" t="s">
        <v>50</v>
      </c>
      <c r="D59" s="4" t="s">
        <v>63</v>
      </c>
      <c r="E59" s="30">
        <v>0.05</v>
      </c>
      <c r="F59" s="50">
        <f t="shared" si="16"/>
        <v>1245370.7362465977</v>
      </c>
      <c r="G59" s="49">
        <f t="shared" si="17"/>
        <v>1.5236707054170249E-2</v>
      </c>
      <c r="H59" s="77">
        <f t="shared" si="18"/>
        <v>1245370.7362465977</v>
      </c>
    </row>
    <row r="60" spans="2:8" ht="15" customHeight="1" x14ac:dyDescent="0.25">
      <c r="B60" s="32">
        <v>8.1</v>
      </c>
      <c r="C60" s="26" t="s">
        <v>60</v>
      </c>
      <c r="D60" s="27" t="s">
        <v>58</v>
      </c>
      <c r="E60" s="30">
        <v>0.01</v>
      </c>
      <c r="F60" s="50">
        <f t="shared" si="16"/>
        <v>249074.14724931953</v>
      </c>
      <c r="G60" s="49">
        <f t="shared" si="17"/>
        <v>3.0473414108340498E-3</v>
      </c>
      <c r="H60" s="77">
        <f t="shared" si="18"/>
        <v>249074.14724931956</v>
      </c>
    </row>
    <row r="61" spans="2:8" x14ac:dyDescent="0.25">
      <c r="B61" s="38">
        <v>8.11</v>
      </c>
      <c r="C61" s="26" t="s">
        <v>51</v>
      </c>
      <c r="D61" s="27" t="s">
        <v>62</v>
      </c>
      <c r="E61" s="30">
        <v>0.03</v>
      </c>
      <c r="F61" s="50">
        <f t="shared" si="16"/>
        <v>747222.44174795866</v>
      </c>
      <c r="G61" s="49">
        <f t="shared" si="17"/>
        <v>9.1420242325021498E-3</v>
      </c>
      <c r="H61" s="77">
        <f t="shared" si="18"/>
        <v>747222.44174795866</v>
      </c>
    </row>
    <row r="62" spans="2:8" x14ac:dyDescent="0.25">
      <c r="B62" s="32">
        <v>8.1199999999999992</v>
      </c>
      <c r="C62" s="26" t="s">
        <v>57</v>
      </c>
      <c r="D62" s="27" t="s">
        <v>59</v>
      </c>
      <c r="E62" s="30">
        <v>0.02</v>
      </c>
      <c r="F62" s="50">
        <f t="shared" si="16"/>
        <v>498148.29449863906</v>
      </c>
      <c r="G62" s="49">
        <f t="shared" si="17"/>
        <v>6.0946828216680996E-3</v>
      </c>
      <c r="H62" s="77">
        <f t="shared" si="18"/>
        <v>498148.29449863912</v>
      </c>
    </row>
    <row r="63" spans="2:8" ht="15.75" customHeight="1" thickBot="1" x14ac:dyDescent="0.3">
      <c r="B63" s="38">
        <v>8.1300000000000008</v>
      </c>
      <c r="C63" s="28" t="s">
        <v>68</v>
      </c>
      <c r="D63" s="34" t="s">
        <v>58</v>
      </c>
      <c r="E63" s="31">
        <v>0.01</v>
      </c>
      <c r="F63" s="64">
        <f t="shared" si="16"/>
        <v>249074.14724931953</v>
      </c>
      <c r="G63" s="49">
        <f>H63/$H$133</f>
        <v>3.0473414108340498E-3</v>
      </c>
      <c r="H63" s="78">
        <f>E63*H50</f>
        <v>249074.14724931956</v>
      </c>
    </row>
    <row r="64" spans="2:8" x14ac:dyDescent="0.25">
      <c r="B64" s="19">
        <v>9</v>
      </c>
      <c r="C64" s="20" t="s">
        <v>70</v>
      </c>
      <c r="D64" s="17"/>
      <c r="E64" s="56">
        <v>1</v>
      </c>
      <c r="F64" s="53">
        <f>SUM(F65:F74)</f>
        <v>4865182.9813646032</v>
      </c>
      <c r="G64" s="55">
        <f>SUM(G65:G74)</f>
        <v>5.952393588065541E-2</v>
      </c>
      <c r="H64" s="76">
        <v>4865182.9813646041</v>
      </c>
    </row>
    <row r="65" spans="2:8" x14ac:dyDescent="0.25">
      <c r="B65" s="11">
        <v>9.1</v>
      </c>
      <c r="C65" s="26" t="s">
        <v>69</v>
      </c>
      <c r="D65" s="27" t="s">
        <v>204</v>
      </c>
      <c r="E65" s="30">
        <v>0.12</v>
      </c>
      <c r="F65" s="50">
        <f t="shared" ref="F65:F74" si="19">G65*$F$133</f>
        <v>583821.95776375243</v>
      </c>
      <c r="G65" s="49">
        <f t="shared" ref="G65:G73" si="20">H65/$H$133</f>
        <v>7.1428723056786488E-3</v>
      </c>
      <c r="H65" s="77">
        <f>$H$64*E65</f>
        <v>583821.95776375243</v>
      </c>
    </row>
    <row r="66" spans="2:8" x14ac:dyDescent="0.25">
      <c r="B66" s="11">
        <v>9.1999999999999993</v>
      </c>
      <c r="C66" s="26" t="s">
        <v>71</v>
      </c>
      <c r="D66" s="27" t="s">
        <v>205</v>
      </c>
      <c r="E66" s="30">
        <v>0.1</v>
      </c>
      <c r="F66" s="50">
        <f t="shared" si="19"/>
        <v>486518.29813646042</v>
      </c>
      <c r="G66" s="49">
        <f t="shared" si="20"/>
        <v>5.952393588065541E-3</v>
      </c>
      <c r="H66" s="77">
        <f t="shared" ref="H66:H73" si="21">$H$64*E66</f>
        <v>486518.29813646042</v>
      </c>
    </row>
    <row r="67" spans="2:8" ht="30" x14ac:dyDescent="0.25">
      <c r="B67" s="11">
        <v>9.3000000000000007</v>
      </c>
      <c r="C67" s="26" t="s">
        <v>72</v>
      </c>
      <c r="D67" s="27" t="s">
        <v>206</v>
      </c>
      <c r="E67" s="30">
        <v>0.09</v>
      </c>
      <c r="F67" s="50">
        <f t="shared" si="19"/>
        <v>437866.46832281427</v>
      </c>
      <c r="G67" s="49">
        <f t="shared" si="20"/>
        <v>5.3571542292589862E-3</v>
      </c>
      <c r="H67" s="77">
        <f t="shared" si="21"/>
        <v>437866.46832281433</v>
      </c>
    </row>
    <row r="68" spans="2:8" x14ac:dyDescent="0.25">
      <c r="B68" s="11">
        <v>9.4</v>
      </c>
      <c r="C68" s="26" t="s">
        <v>73</v>
      </c>
      <c r="D68" s="27" t="s">
        <v>207</v>
      </c>
      <c r="E68" s="30">
        <v>0.11</v>
      </c>
      <c r="F68" s="50">
        <f t="shared" si="19"/>
        <v>535170.1279501064</v>
      </c>
      <c r="G68" s="49">
        <f t="shared" si="20"/>
        <v>6.5476329468720949E-3</v>
      </c>
      <c r="H68" s="77">
        <f t="shared" si="21"/>
        <v>535170.1279501064</v>
      </c>
    </row>
    <row r="69" spans="2:8" ht="30" x14ac:dyDescent="0.25">
      <c r="B69" s="11">
        <v>9.5</v>
      </c>
      <c r="C69" s="26" t="s">
        <v>74</v>
      </c>
      <c r="D69" s="27" t="s">
        <v>208</v>
      </c>
      <c r="E69" s="30">
        <v>0.11</v>
      </c>
      <c r="F69" s="50">
        <f t="shared" si="19"/>
        <v>535170.1279501064</v>
      </c>
      <c r="G69" s="49">
        <f t="shared" si="20"/>
        <v>6.5476329468720949E-3</v>
      </c>
      <c r="H69" s="77">
        <f t="shared" si="21"/>
        <v>535170.1279501064</v>
      </c>
    </row>
    <row r="70" spans="2:8" ht="30" x14ac:dyDescent="0.25">
      <c r="B70" s="11">
        <v>9.6</v>
      </c>
      <c r="C70" s="26" t="s">
        <v>75</v>
      </c>
      <c r="D70" s="27" t="s">
        <v>209</v>
      </c>
      <c r="E70" s="30">
        <v>0.11</v>
      </c>
      <c r="F70" s="50">
        <f t="shared" si="19"/>
        <v>535170.1279501064</v>
      </c>
      <c r="G70" s="49">
        <f t="shared" si="20"/>
        <v>6.5476329468720949E-3</v>
      </c>
      <c r="H70" s="77">
        <f t="shared" si="21"/>
        <v>535170.1279501064</v>
      </c>
    </row>
    <row r="71" spans="2:8" x14ac:dyDescent="0.25">
      <c r="B71" s="11">
        <v>9.6999999999999993</v>
      </c>
      <c r="C71" s="26" t="s">
        <v>76</v>
      </c>
      <c r="D71" s="27" t="s">
        <v>210</v>
      </c>
      <c r="E71" s="30">
        <v>7.0000000000000007E-2</v>
      </c>
      <c r="F71" s="50">
        <f t="shared" si="19"/>
        <v>340562.80869552231</v>
      </c>
      <c r="G71" s="49">
        <f t="shared" si="20"/>
        <v>4.1666755116458792E-3</v>
      </c>
      <c r="H71" s="77">
        <f t="shared" si="21"/>
        <v>340562.80869552231</v>
      </c>
    </row>
    <row r="72" spans="2:8" ht="15" customHeight="1" x14ac:dyDescent="0.25">
      <c r="B72" s="11">
        <v>9.8000000000000007</v>
      </c>
      <c r="C72" s="26" t="s">
        <v>77</v>
      </c>
      <c r="D72" s="27" t="s">
        <v>211</v>
      </c>
      <c r="E72" s="30">
        <v>0.12</v>
      </c>
      <c r="F72" s="50">
        <f t="shared" si="19"/>
        <v>583821.95776375243</v>
      </c>
      <c r="G72" s="49">
        <f t="shared" si="20"/>
        <v>7.1428723056786488E-3</v>
      </c>
      <c r="H72" s="77">
        <f t="shared" si="21"/>
        <v>583821.95776375243</v>
      </c>
    </row>
    <row r="73" spans="2:8" x14ac:dyDescent="0.25">
      <c r="B73" s="11">
        <v>9.9</v>
      </c>
      <c r="C73" s="26" t="s">
        <v>78</v>
      </c>
      <c r="D73" s="27" t="s">
        <v>93</v>
      </c>
      <c r="E73" s="30">
        <v>0.1</v>
      </c>
      <c r="F73" s="50">
        <f t="shared" si="19"/>
        <v>486518.29813646042</v>
      </c>
      <c r="G73" s="49">
        <f t="shared" si="20"/>
        <v>5.952393588065541E-3</v>
      </c>
      <c r="H73" s="77">
        <f t="shared" si="21"/>
        <v>486518.29813646042</v>
      </c>
    </row>
    <row r="74" spans="2:8" ht="15.75" thickBot="1" x14ac:dyDescent="0.3">
      <c r="B74" s="32">
        <v>9.1</v>
      </c>
      <c r="C74" s="28" t="s">
        <v>79</v>
      </c>
      <c r="D74" s="34" t="s">
        <v>202</v>
      </c>
      <c r="E74" s="31">
        <v>7.0000000000000007E-2</v>
      </c>
      <c r="F74" s="64">
        <f t="shared" si="19"/>
        <v>340562.80869552231</v>
      </c>
      <c r="G74" s="49">
        <f>H74/$H$133</f>
        <v>4.1666755116458792E-3</v>
      </c>
      <c r="H74" s="78">
        <f>H64*E74</f>
        <v>340562.80869552231</v>
      </c>
    </row>
    <row r="75" spans="2:8" x14ac:dyDescent="0.25">
      <c r="B75" s="19">
        <v>10</v>
      </c>
      <c r="C75" s="20" t="s">
        <v>4</v>
      </c>
      <c r="D75" s="17"/>
      <c r="E75" s="56">
        <f>SUM(E76:E85)</f>
        <v>0.99999999999999989</v>
      </c>
      <c r="F75" s="53">
        <f>SUM(F76:F85)</f>
        <v>4088871.3700000006</v>
      </c>
      <c r="G75" s="55">
        <f>SUM(G76:G85)</f>
        <v>5.0026015092213848E-2</v>
      </c>
      <c r="H75" s="76">
        <v>4088871.37</v>
      </c>
    </row>
    <row r="76" spans="2:8" x14ac:dyDescent="0.25">
      <c r="B76" s="11">
        <v>10.1</v>
      </c>
      <c r="C76" s="26" t="s">
        <v>82</v>
      </c>
      <c r="D76" s="27" t="s">
        <v>92</v>
      </c>
      <c r="E76" s="30">
        <v>0.1</v>
      </c>
      <c r="F76" s="50">
        <f t="shared" ref="F76:F85" si="22">G76*$F$133</f>
        <v>408887.13700000005</v>
      </c>
      <c r="G76" s="49">
        <f t="shared" ref="G76:G84" si="23">H76/$H$133</f>
        <v>5.0026015092213853E-3</v>
      </c>
      <c r="H76" s="77">
        <f>E76*$H$75</f>
        <v>408887.13700000005</v>
      </c>
    </row>
    <row r="77" spans="2:8" x14ac:dyDescent="0.25">
      <c r="B77" s="11">
        <v>10.199999999999999</v>
      </c>
      <c r="C77" s="26" t="s">
        <v>83</v>
      </c>
      <c r="D77" s="27" t="s">
        <v>93</v>
      </c>
      <c r="E77" s="30">
        <v>0.1</v>
      </c>
      <c r="F77" s="50">
        <f t="shared" si="22"/>
        <v>408887.13700000005</v>
      </c>
      <c r="G77" s="49">
        <f t="shared" si="23"/>
        <v>5.0026015092213853E-3</v>
      </c>
      <c r="H77" s="77">
        <f t="shared" ref="H77:H84" si="24">E77*$H$75</f>
        <v>408887.13700000005</v>
      </c>
    </row>
    <row r="78" spans="2:8" x14ac:dyDescent="0.25">
      <c r="B78" s="11">
        <v>10.3</v>
      </c>
      <c r="C78" s="26" t="s">
        <v>84</v>
      </c>
      <c r="D78" s="27" t="s">
        <v>95</v>
      </c>
      <c r="E78" s="30">
        <v>0.1</v>
      </c>
      <c r="F78" s="50">
        <f t="shared" si="22"/>
        <v>408887.13700000005</v>
      </c>
      <c r="G78" s="49">
        <f t="shared" si="23"/>
        <v>5.0026015092213853E-3</v>
      </c>
      <c r="H78" s="77">
        <f t="shared" si="24"/>
        <v>408887.13700000005</v>
      </c>
    </row>
    <row r="79" spans="2:8" ht="30" x14ac:dyDescent="0.25">
      <c r="B79" s="11">
        <v>10.4</v>
      </c>
      <c r="C79" s="26" t="s">
        <v>85</v>
      </c>
      <c r="D79" s="27" t="s">
        <v>96</v>
      </c>
      <c r="E79" s="30">
        <v>0.1</v>
      </c>
      <c r="F79" s="50">
        <f t="shared" si="22"/>
        <v>408887.13700000005</v>
      </c>
      <c r="G79" s="49">
        <f t="shared" si="23"/>
        <v>5.0026015092213853E-3</v>
      </c>
      <c r="H79" s="77">
        <f t="shared" si="24"/>
        <v>408887.13700000005</v>
      </c>
    </row>
    <row r="80" spans="2:8" x14ac:dyDescent="0.25">
      <c r="B80" s="11">
        <v>10.5</v>
      </c>
      <c r="C80" s="26" t="s">
        <v>86</v>
      </c>
      <c r="D80" s="27" t="s">
        <v>199</v>
      </c>
      <c r="E80" s="30">
        <v>0.1</v>
      </c>
      <c r="F80" s="50">
        <f t="shared" si="22"/>
        <v>408887.13700000005</v>
      </c>
      <c r="G80" s="49">
        <f t="shared" si="23"/>
        <v>5.0026015092213853E-3</v>
      </c>
      <c r="H80" s="77">
        <f t="shared" si="24"/>
        <v>408887.13700000005</v>
      </c>
    </row>
    <row r="81" spans="2:8" x14ac:dyDescent="0.25">
      <c r="B81" s="11">
        <v>10.6</v>
      </c>
      <c r="C81" s="26" t="s">
        <v>87</v>
      </c>
      <c r="D81" s="27" t="s">
        <v>93</v>
      </c>
      <c r="E81" s="30">
        <v>0.1</v>
      </c>
      <c r="F81" s="50">
        <f t="shared" si="22"/>
        <v>408887.13700000005</v>
      </c>
      <c r="G81" s="49">
        <f t="shared" si="23"/>
        <v>5.0026015092213853E-3</v>
      </c>
      <c r="H81" s="77">
        <f t="shared" si="24"/>
        <v>408887.13700000005</v>
      </c>
    </row>
    <row r="82" spans="2:8" x14ac:dyDescent="0.25">
      <c r="B82" s="11">
        <v>10.7</v>
      </c>
      <c r="C82" s="26" t="s">
        <v>91</v>
      </c>
      <c r="D82" s="27" t="s">
        <v>94</v>
      </c>
      <c r="E82" s="30">
        <v>0.1</v>
      </c>
      <c r="F82" s="50">
        <f t="shared" si="22"/>
        <v>408887.13700000005</v>
      </c>
      <c r="G82" s="49">
        <f t="shared" si="23"/>
        <v>5.0026015092213853E-3</v>
      </c>
      <c r="H82" s="77">
        <f t="shared" si="24"/>
        <v>408887.13700000005</v>
      </c>
    </row>
    <row r="83" spans="2:8" x14ac:dyDescent="0.25">
      <c r="B83" s="11">
        <v>10.8</v>
      </c>
      <c r="C83" s="26" t="s">
        <v>88</v>
      </c>
      <c r="D83" s="27" t="s">
        <v>213</v>
      </c>
      <c r="E83" s="30">
        <v>0.1</v>
      </c>
      <c r="F83" s="50">
        <f t="shared" si="22"/>
        <v>408887.13700000005</v>
      </c>
      <c r="G83" s="49">
        <f t="shared" si="23"/>
        <v>5.0026015092213853E-3</v>
      </c>
      <c r="H83" s="77">
        <f t="shared" si="24"/>
        <v>408887.13700000005</v>
      </c>
    </row>
    <row r="84" spans="2:8" ht="15" customHeight="1" x14ac:dyDescent="0.25">
      <c r="B84" s="11">
        <v>10.9</v>
      </c>
      <c r="C84" s="26" t="s">
        <v>89</v>
      </c>
      <c r="D84" s="27" t="s">
        <v>214</v>
      </c>
      <c r="E84" s="30">
        <v>0.1</v>
      </c>
      <c r="F84" s="50">
        <f t="shared" si="22"/>
        <v>408887.13700000005</v>
      </c>
      <c r="G84" s="49">
        <f t="shared" si="23"/>
        <v>5.0026015092213853E-3</v>
      </c>
      <c r="H84" s="77">
        <f t="shared" si="24"/>
        <v>408887.13700000005</v>
      </c>
    </row>
    <row r="85" spans="2:8" ht="15.75" thickBot="1" x14ac:dyDescent="0.3">
      <c r="B85" s="32">
        <v>10.1</v>
      </c>
      <c r="C85" s="28" t="s">
        <v>90</v>
      </c>
      <c r="D85" s="34" t="s">
        <v>212</v>
      </c>
      <c r="E85" s="31">
        <v>0.1</v>
      </c>
      <c r="F85" s="64">
        <f t="shared" si="22"/>
        <v>408887.13700000005</v>
      </c>
      <c r="G85" s="49">
        <f>H85/$H$133</f>
        <v>5.0026015092213853E-3</v>
      </c>
      <c r="H85" s="78">
        <f>H75*E85</f>
        <v>408887.13700000005</v>
      </c>
    </row>
    <row r="86" spans="2:8" x14ac:dyDescent="0.25">
      <c r="B86" s="19">
        <v>11</v>
      </c>
      <c r="C86" s="20" t="s">
        <v>32</v>
      </c>
      <c r="D86" s="21"/>
      <c r="E86" s="56">
        <f>SUM(E87:E94)</f>
        <v>1</v>
      </c>
      <c r="F86" s="53">
        <f>SUM(F87:F94)</f>
        <v>6080029.3262235513</v>
      </c>
      <c r="G86" s="55">
        <f>SUM(G87:G94)</f>
        <v>7.4387186905995079E-2</v>
      </c>
      <c r="H86" s="76">
        <v>6080029.3262235504</v>
      </c>
    </row>
    <row r="87" spans="2:8" x14ac:dyDescent="0.25">
      <c r="B87" s="11">
        <v>11.1</v>
      </c>
      <c r="C87" s="26" t="s">
        <v>103</v>
      </c>
      <c r="D87" s="47" t="s">
        <v>167</v>
      </c>
      <c r="E87" s="35">
        <v>0.05</v>
      </c>
      <c r="F87" s="50">
        <f t="shared" ref="F87:F94" si="25">G87*$F$133</f>
        <v>304001.46631117753</v>
      </c>
      <c r="G87" s="49">
        <f t="shared" ref="G87:G90" si="26">H87/$H$133</f>
        <v>3.7193593452997538E-3</v>
      </c>
      <c r="H87" s="77">
        <f>$H$86*E87</f>
        <v>304001.46631117753</v>
      </c>
    </row>
    <row r="88" spans="2:8" ht="30" x14ac:dyDescent="0.25">
      <c r="B88" s="11">
        <v>11.2</v>
      </c>
      <c r="C88" s="26" t="s">
        <v>97</v>
      </c>
      <c r="D88" s="47" t="s">
        <v>168</v>
      </c>
      <c r="E88" s="35">
        <v>0.05</v>
      </c>
      <c r="F88" s="50">
        <f t="shared" si="25"/>
        <v>304001.46631117753</v>
      </c>
      <c r="G88" s="49">
        <f t="shared" si="26"/>
        <v>3.7193593452997538E-3</v>
      </c>
      <c r="H88" s="77">
        <f t="shared" ref="H88:H93" si="27">$H$86*E88</f>
        <v>304001.46631117753</v>
      </c>
    </row>
    <row r="89" spans="2:8" ht="30" x14ac:dyDescent="0.25">
      <c r="B89" s="11">
        <v>11.3</v>
      </c>
      <c r="C89" s="26" t="s">
        <v>98</v>
      </c>
      <c r="D89" s="47" t="s">
        <v>169</v>
      </c>
      <c r="E89" s="35">
        <v>0.05</v>
      </c>
      <c r="F89" s="50">
        <f t="shared" si="25"/>
        <v>304001.46631117753</v>
      </c>
      <c r="G89" s="49">
        <f t="shared" si="26"/>
        <v>3.7193593452997538E-3</v>
      </c>
      <c r="H89" s="77">
        <f t="shared" si="27"/>
        <v>304001.46631117753</v>
      </c>
    </row>
    <row r="90" spans="2:8" ht="30" x14ac:dyDescent="0.25">
      <c r="B90" s="11">
        <v>11.4</v>
      </c>
      <c r="C90" s="26" t="s">
        <v>99</v>
      </c>
      <c r="D90" s="47" t="s">
        <v>170</v>
      </c>
      <c r="E90" s="35">
        <v>0.05</v>
      </c>
      <c r="F90" s="50">
        <f t="shared" si="25"/>
        <v>304001.46631117753</v>
      </c>
      <c r="G90" s="49">
        <f t="shared" si="26"/>
        <v>3.7193593452997538E-3</v>
      </c>
      <c r="H90" s="77">
        <f t="shared" si="27"/>
        <v>304001.46631117753</v>
      </c>
    </row>
    <row r="91" spans="2:8" ht="30" x14ac:dyDescent="0.25">
      <c r="B91" s="11">
        <v>11.5</v>
      </c>
      <c r="C91" s="26" t="s">
        <v>100</v>
      </c>
      <c r="D91" s="47" t="s">
        <v>163</v>
      </c>
      <c r="E91" s="35">
        <v>0.2</v>
      </c>
      <c r="F91" s="50">
        <f t="shared" si="25"/>
        <v>1216005.8652447101</v>
      </c>
      <c r="G91" s="49">
        <f t="shared" ref="G91" si="28">H91/$H$133</f>
        <v>1.4877437381199015E-2</v>
      </c>
      <c r="H91" s="77">
        <f t="shared" si="27"/>
        <v>1216005.8652447101</v>
      </c>
    </row>
    <row r="92" spans="2:8" ht="30" x14ac:dyDescent="0.25">
      <c r="B92" s="11">
        <v>11.6</v>
      </c>
      <c r="C92" s="26" t="s">
        <v>101</v>
      </c>
      <c r="D92" s="47" t="s">
        <v>164</v>
      </c>
      <c r="E92" s="35">
        <v>0.45</v>
      </c>
      <c r="F92" s="50">
        <f t="shared" si="25"/>
        <v>2736013.1968005979</v>
      </c>
      <c r="G92" s="49">
        <f t="shared" ref="G92" si="29">H92/$H$133</f>
        <v>3.3474234107697787E-2</v>
      </c>
      <c r="H92" s="77">
        <f t="shared" si="27"/>
        <v>2736013.1968005979</v>
      </c>
    </row>
    <row r="93" spans="2:8" ht="30" x14ac:dyDescent="0.25">
      <c r="B93" s="11">
        <v>11.7</v>
      </c>
      <c r="C93" s="26" t="s">
        <v>102</v>
      </c>
      <c r="D93" s="47" t="s">
        <v>215</v>
      </c>
      <c r="E93" s="35">
        <v>0.1</v>
      </c>
      <c r="F93" s="50">
        <f t="shared" si="25"/>
        <v>608002.93262235506</v>
      </c>
      <c r="G93" s="49">
        <f t="shared" ref="G93" si="30">H93/$H$133</f>
        <v>7.4387186905995077E-3</v>
      </c>
      <c r="H93" s="77">
        <f t="shared" si="27"/>
        <v>608002.93262235506</v>
      </c>
    </row>
    <row r="94" spans="2:8" ht="30.75" thickBot="1" x14ac:dyDescent="0.3">
      <c r="B94" s="11">
        <v>11.8</v>
      </c>
      <c r="C94" s="28" t="s">
        <v>105</v>
      </c>
      <c r="D94" s="48" t="s">
        <v>104</v>
      </c>
      <c r="E94" s="36">
        <v>0.05</v>
      </c>
      <c r="F94" s="64">
        <f t="shared" si="25"/>
        <v>304001.46631117753</v>
      </c>
      <c r="G94" s="49">
        <f>H94/$H$133</f>
        <v>3.7193593452997538E-3</v>
      </c>
      <c r="H94" s="78">
        <f>H86*E94</f>
        <v>304001.46631117753</v>
      </c>
    </row>
    <row r="95" spans="2:8" x14ac:dyDescent="0.25">
      <c r="B95" s="19">
        <v>12</v>
      </c>
      <c r="C95" s="20" t="s">
        <v>33</v>
      </c>
      <c r="D95" s="21"/>
      <c r="E95" s="56">
        <f>SUM(E96:E104)</f>
        <v>1</v>
      </c>
      <c r="F95" s="53">
        <f>SUM(F96:F104)</f>
        <v>1472523.7599999988</v>
      </c>
      <c r="G95" s="55">
        <f>SUM(G96:G104)</f>
        <v>1.801585062858151E-2</v>
      </c>
      <c r="H95" s="76">
        <v>1472523.7599999991</v>
      </c>
    </row>
    <row r="96" spans="2:8" ht="15" customHeight="1" x14ac:dyDescent="0.25">
      <c r="B96" s="33">
        <v>12.1</v>
      </c>
      <c r="C96" s="26" t="s">
        <v>165</v>
      </c>
      <c r="D96" s="27" t="s">
        <v>166</v>
      </c>
      <c r="E96" s="30">
        <v>0.15</v>
      </c>
      <c r="F96" s="50">
        <f t="shared" ref="F96:F104" si="31">G96*$F$133</f>
        <v>220878.56399999987</v>
      </c>
      <c r="G96" s="49">
        <f t="shared" ref="G96:G103" si="32">H96/$H$133</f>
        <v>2.7023775942872264E-3</v>
      </c>
      <c r="H96" s="77">
        <f>$H$95*E96</f>
        <v>220878.56399999987</v>
      </c>
    </row>
    <row r="97" spans="2:8" x14ac:dyDescent="0.25">
      <c r="B97" s="33">
        <v>12.2</v>
      </c>
      <c r="C97" s="26" t="s">
        <v>106</v>
      </c>
      <c r="D97" s="27" t="s">
        <v>221</v>
      </c>
      <c r="E97" s="30">
        <v>0.1</v>
      </c>
      <c r="F97" s="50">
        <f t="shared" si="31"/>
        <v>147252.3759999999</v>
      </c>
      <c r="G97" s="49">
        <f t="shared" si="32"/>
        <v>1.8015850628581508E-3</v>
      </c>
      <c r="H97" s="77">
        <f t="shared" ref="H97:H103" si="33">$H$95*E97</f>
        <v>147252.3759999999</v>
      </c>
    </row>
    <row r="98" spans="2:8" x14ac:dyDescent="0.25">
      <c r="B98" s="33">
        <v>12.3</v>
      </c>
      <c r="C98" s="26" t="s">
        <v>107</v>
      </c>
      <c r="D98" s="27" t="s">
        <v>220</v>
      </c>
      <c r="E98" s="30">
        <v>0.1</v>
      </c>
      <c r="F98" s="50">
        <f t="shared" si="31"/>
        <v>147252.3759999999</v>
      </c>
      <c r="G98" s="49">
        <f t="shared" si="32"/>
        <v>1.8015850628581508E-3</v>
      </c>
      <c r="H98" s="77">
        <f t="shared" si="33"/>
        <v>147252.3759999999</v>
      </c>
    </row>
    <row r="99" spans="2:8" x14ac:dyDescent="0.25">
      <c r="B99" s="33">
        <v>12.4</v>
      </c>
      <c r="C99" s="26" t="s">
        <v>108</v>
      </c>
      <c r="D99" s="27" t="s">
        <v>112</v>
      </c>
      <c r="E99" s="30">
        <v>0.1</v>
      </c>
      <c r="F99" s="50">
        <f t="shared" si="31"/>
        <v>147252.3759999999</v>
      </c>
      <c r="G99" s="49">
        <f t="shared" si="32"/>
        <v>1.8015850628581508E-3</v>
      </c>
      <c r="H99" s="77">
        <f t="shared" si="33"/>
        <v>147252.3759999999</v>
      </c>
    </row>
    <row r="100" spans="2:8" x14ac:dyDescent="0.25">
      <c r="B100" s="33">
        <v>12.5</v>
      </c>
      <c r="C100" s="26" t="s">
        <v>109</v>
      </c>
      <c r="D100" s="27" t="s">
        <v>113</v>
      </c>
      <c r="E100" s="30">
        <v>0.1</v>
      </c>
      <c r="F100" s="50">
        <f t="shared" si="31"/>
        <v>147252.3759999999</v>
      </c>
      <c r="G100" s="49">
        <f t="shared" si="32"/>
        <v>1.8015850628581508E-3</v>
      </c>
      <c r="H100" s="77">
        <f t="shared" si="33"/>
        <v>147252.3759999999</v>
      </c>
    </row>
    <row r="101" spans="2:8" x14ac:dyDescent="0.25">
      <c r="B101" s="33">
        <v>12.6</v>
      </c>
      <c r="C101" s="26" t="s">
        <v>110</v>
      </c>
      <c r="D101" s="27" t="s">
        <v>114</v>
      </c>
      <c r="E101" s="30">
        <v>0.1</v>
      </c>
      <c r="F101" s="50">
        <f t="shared" si="31"/>
        <v>147252.3759999999</v>
      </c>
      <c r="G101" s="49">
        <f t="shared" si="32"/>
        <v>1.8015850628581508E-3</v>
      </c>
      <c r="H101" s="77">
        <f t="shared" si="33"/>
        <v>147252.3759999999</v>
      </c>
    </row>
    <row r="102" spans="2:8" ht="30" x14ac:dyDescent="0.25">
      <c r="B102" s="33">
        <v>12.7</v>
      </c>
      <c r="C102" s="26" t="s">
        <v>115</v>
      </c>
      <c r="D102" s="27" t="s">
        <v>116</v>
      </c>
      <c r="E102" s="30">
        <v>0.25</v>
      </c>
      <c r="F102" s="50">
        <f t="shared" si="31"/>
        <v>368130.93999999977</v>
      </c>
      <c r="G102" s="49">
        <f t="shared" si="32"/>
        <v>4.5039626571453774E-3</v>
      </c>
      <c r="H102" s="77">
        <f t="shared" si="33"/>
        <v>368130.93999999977</v>
      </c>
    </row>
    <row r="103" spans="2:8" x14ac:dyDescent="0.25">
      <c r="B103" s="33">
        <v>12.8</v>
      </c>
      <c r="C103" s="26" t="s">
        <v>128</v>
      </c>
      <c r="D103" s="27" t="s">
        <v>219</v>
      </c>
      <c r="E103" s="30">
        <v>0.05</v>
      </c>
      <c r="F103" s="50">
        <f t="shared" si="31"/>
        <v>73626.187999999951</v>
      </c>
      <c r="G103" s="49">
        <f t="shared" si="32"/>
        <v>9.0079253142907542E-4</v>
      </c>
      <c r="H103" s="77">
        <f t="shared" si="33"/>
        <v>73626.187999999951</v>
      </c>
    </row>
    <row r="104" spans="2:8" ht="15.75" thickBot="1" x14ac:dyDescent="0.3">
      <c r="B104" s="33">
        <v>12.9</v>
      </c>
      <c r="C104" s="28" t="s">
        <v>111</v>
      </c>
      <c r="D104" s="34" t="s">
        <v>218</v>
      </c>
      <c r="E104" s="31">
        <v>0.05</v>
      </c>
      <c r="F104" s="64">
        <f t="shared" si="31"/>
        <v>73626.187999999951</v>
      </c>
      <c r="G104" s="49">
        <f>H104/$H$133</f>
        <v>9.0079253142907542E-4</v>
      </c>
      <c r="H104" s="78">
        <f>H95*E104</f>
        <v>73626.187999999951</v>
      </c>
    </row>
    <row r="105" spans="2:8" ht="15" customHeight="1" x14ac:dyDescent="0.25">
      <c r="B105" s="19">
        <v>13</v>
      </c>
      <c r="C105" s="20" t="s">
        <v>34</v>
      </c>
      <c r="D105" s="21"/>
      <c r="E105" s="56">
        <f>SUM(E106:E116)</f>
        <v>1</v>
      </c>
      <c r="F105" s="53">
        <f>SUM(F106:F116)</f>
        <v>6141033.0206957338</v>
      </c>
      <c r="G105" s="55">
        <f>SUM(G106:G116)</f>
        <v>7.5133547322890834E-2</v>
      </c>
      <c r="H105" s="76">
        <v>6141033.0206957338</v>
      </c>
    </row>
    <row r="106" spans="2:8" x14ac:dyDescent="0.25">
      <c r="B106" s="33">
        <v>13.1</v>
      </c>
      <c r="C106" s="26" t="s">
        <v>117</v>
      </c>
      <c r="D106" s="27" t="s">
        <v>129</v>
      </c>
      <c r="E106" s="30">
        <v>0.05</v>
      </c>
      <c r="F106" s="50">
        <f t="shared" ref="F106:F116" si="34">G106*$F$133</f>
        <v>307051.65103478672</v>
      </c>
      <c r="G106" s="49">
        <f t="shared" ref="G106:G112" si="35">H106/$H$133</f>
        <v>3.7566773661445408E-3</v>
      </c>
      <c r="H106" s="77">
        <f>$H$105*E106</f>
        <v>307051.65103478672</v>
      </c>
    </row>
    <row r="107" spans="2:8" x14ac:dyDescent="0.25">
      <c r="B107" s="33">
        <v>13.2</v>
      </c>
      <c r="C107" s="26" t="s">
        <v>118</v>
      </c>
      <c r="D107" s="27" t="s">
        <v>130</v>
      </c>
      <c r="E107" s="30">
        <v>0.1</v>
      </c>
      <c r="F107" s="50">
        <f t="shared" si="34"/>
        <v>614103.30206957343</v>
      </c>
      <c r="G107" s="49">
        <f t="shared" si="35"/>
        <v>7.5133547322890817E-3</v>
      </c>
      <c r="H107" s="77">
        <f t="shared" ref="H107:H115" si="36">$H$105*E107</f>
        <v>614103.30206957343</v>
      </c>
    </row>
    <row r="108" spans="2:8" ht="30" x14ac:dyDescent="0.25">
      <c r="B108" s="33">
        <v>13.3</v>
      </c>
      <c r="C108" s="26" t="s">
        <v>119</v>
      </c>
      <c r="D108" s="27" t="s">
        <v>131</v>
      </c>
      <c r="E108" s="30">
        <v>0.1</v>
      </c>
      <c r="F108" s="50">
        <f t="shared" si="34"/>
        <v>614103.30206957343</v>
      </c>
      <c r="G108" s="49">
        <f t="shared" si="35"/>
        <v>7.5133547322890817E-3</v>
      </c>
      <c r="H108" s="77">
        <f t="shared" si="36"/>
        <v>614103.30206957343</v>
      </c>
    </row>
    <row r="109" spans="2:8" ht="30" x14ac:dyDescent="0.25">
      <c r="B109" s="33">
        <v>13.4</v>
      </c>
      <c r="C109" s="26" t="s">
        <v>120</v>
      </c>
      <c r="D109" s="27" t="s">
        <v>135</v>
      </c>
      <c r="E109" s="30">
        <v>0.15</v>
      </c>
      <c r="F109" s="50">
        <f t="shared" si="34"/>
        <v>921154.95310436003</v>
      </c>
      <c r="G109" s="49">
        <f t="shared" si="35"/>
        <v>1.1270032098433622E-2</v>
      </c>
      <c r="H109" s="77">
        <f t="shared" si="36"/>
        <v>921154.95310436003</v>
      </c>
    </row>
    <row r="110" spans="2:8" ht="30" x14ac:dyDescent="0.25">
      <c r="B110" s="33">
        <v>13.5</v>
      </c>
      <c r="C110" s="26" t="s">
        <v>121</v>
      </c>
      <c r="D110" s="27" t="s">
        <v>132</v>
      </c>
      <c r="E110" s="30">
        <v>0.1</v>
      </c>
      <c r="F110" s="50">
        <f t="shared" si="34"/>
        <v>614103.30206957343</v>
      </c>
      <c r="G110" s="49">
        <f t="shared" si="35"/>
        <v>7.5133547322890817E-3</v>
      </c>
      <c r="H110" s="77">
        <f t="shared" si="36"/>
        <v>614103.30206957343</v>
      </c>
    </row>
    <row r="111" spans="2:8" ht="30" x14ac:dyDescent="0.25">
      <c r="B111" s="33">
        <v>13.6</v>
      </c>
      <c r="C111" s="26" t="s">
        <v>122</v>
      </c>
      <c r="D111" s="27" t="s">
        <v>133</v>
      </c>
      <c r="E111" s="30">
        <v>0.1</v>
      </c>
      <c r="F111" s="50">
        <f t="shared" si="34"/>
        <v>614103.30206957343</v>
      </c>
      <c r="G111" s="49">
        <f t="shared" si="35"/>
        <v>7.5133547322890817E-3</v>
      </c>
      <c r="H111" s="77">
        <f t="shared" si="36"/>
        <v>614103.30206957343</v>
      </c>
    </row>
    <row r="112" spans="2:8" ht="30" x14ac:dyDescent="0.25">
      <c r="B112" s="33">
        <v>13.7</v>
      </c>
      <c r="C112" s="26" t="s">
        <v>123</v>
      </c>
      <c r="D112" s="27" t="s">
        <v>136</v>
      </c>
      <c r="E112" s="30">
        <v>0.15</v>
      </c>
      <c r="F112" s="50">
        <f t="shared" si="34"/>
        <v>921154.95310436003</v>
      </c>
      <c r="G112" s="49">
        <f t="shared" si="35"/>
        <v>1.1270032098433622E-2</v>
      </c>
      <c r="H112" s="77">
        <f t="shared" si="36"/>
        <v>921154.95310436003</v>
      </c>
    </row>
    <row r="113" spans="2:8" ht="30" x14ac:dyDescent="0.25">
      <c r="B113" s="33">
        <v>13.8</v>
      </c>
      <c r="C113" s="26" t="s">
        <v>124</v>
      </c>
      <c r="D113" s="27" t="s">
        <v>134</v>
      </c>
      <c r="E113" s="30">
        <v>0.1</v>
      </c>
      <c r="F113" s="50">
        <f t="shared" si="34"/>
        <v>614103.30206957343</v>
      </c>
      <c r="G113" s="49">
        <f t="shared" ref="G113" si="37">H113/$H$133</f>
        <v>7.5133547322890817E-3</v>
      </c>
      <c r="H113" s="77">
        <f t="shared" si="36"/>
        <v>614103.30206957343</v>
      </c>
    </row>
    <row r="114" spans="2:8" x14ac:dyDescent="0.25">
      <c r="B114" s="33">
        <v>13.9</v>
      </c>
      <c r="C114" s="26" t="s">
        <v>125</v>
      </c>
      <c r="D114" s="27" t="s">
        <v>216</v>
      </c>
      <c r="E114" s="30">
        <v>0.05</v>
      </c>
      <c r="F114" s="50">
        <f t="shared" si="34"/>
        <v>307051.65103478672</v>
      </c>
      <c r="G114" s="49">
        <f t="shared" ref="G114" si="38">H114/$H$133</f>
        <v>3.7566773661445408E-3</v>
      </c>
      <c r="H114" s="77">
        <f t="shared" si="36"/>
        <v>307051.65103478672</v>
      </c>
    </row>
    <row r="115" spans="2:8" x14ac:dyDescent="0.25">
      <c r="B115" s="38">
        <v>13.1</v>
      </c>
      <c r="C115" s="26" t="s">
        <v>126</v>
      </c>
      <c r="D115" s="27" t="s">
        <v>217</v>
      </c>
      <c r="E115" s="30">
        <v>0.05</v>
      </c>
      <c r="F115" s="50">
        <f t="shared" si="34"/>
        <v>307051.65103478672</v>
      </c>
      <c r="G115" s="49">
        <f t="shared" ref="G115" si="39">H115/$H$133</f>
        <v>3.7566773661445408E-3</v>
      </c>
      <c r="H115" s="77">
        <f t="shared" si="36"/>
        <v>307051.65103478672</v>
      </c>
    </row>
    <row r="116" spans="2:8" ht="15.75" thickBot="1" x14ac:dyDescent="0.3">
      <c r="B116" s="39">
        <v>13.11</v>
      </c>
      <c r="C116" s="28" t="s">
        <v>127</v>
      </c>
      <c r="D116" s="34" t="s">
        <v>203</v>
      </c>
      <c r="E116" s="31">
        <v>0.05</v>
      </c>
      <c r="F116" s="64">
        <f t="shared" si="34"/>
        <v>307051.65103478672</v>
      </c>
      <c r="G116" s="49">
        <f>H116/$H$133</f>
        <v>3.7566773661445408E-3</v>
      </c>
      <c r="H116" s="78">
        <f>H105*E116</f>
        <v>307051.65103478672</v>
      </c>
    </row>
    <row r="117" spans="2:8" x14ac:dyDescent="0.25">
      <c r="B117" s="19">
        <v>14</v>
      </c>
      <c r="C117" s="20" t="s">
        <v>5</v>
      </c>
      <c r="D117" s="21"/>
      <c r="E117" s="56">
        <f>SUM(E118:E121)</f>
        <v>0.99999999999999989</v>
      </c>
      <c r="F117" s="53">
        <f>SUM(F118:F121)</f>
        <v>117284.97</v>
      </c>
      <c r="G117" s="55">
        <f>SUM(G118:G121)</f>
        <v>1.4349435696016646E-3</v>
      </c>
      <c r="H117" s="76">
        <v>117284.97</v>
      </c>
    </row>
    <row r="118" spans="2:8" ht="30" x14ac:dyDescent="0.25">
      <c r="B118" s="33">
        <v>14.1</v>
      </c>
      <c r="C118" s="26" t="s">
        <v>137</v>
      </c>
      <c r="D118" s="27" t="s">
        <v>138</v>
      </c>
      <c r="E118" s="30">
        <v>0.15</v>
      </c>
      <c r="F118" s="50">
        <f>G118*$F$133</f>
        <v>17592.745500000001</v>
      </c>
      <c r="G118" s="49">
        <f t="shared" ref="G118" si="40">H118/$H$133</f>
        <v>2.152415354402497E-4</v>
      </c>
      <c r="H118" s="77">
        <f>$H$117*E118</f>
        <v>17592.745500000001</v>
      </c>
    </row>
    <row r="119" spans="2:8" ht="30" x14ac:dyDescent="0.25">
      <c r="B119" s="33">
        <v>14.2</v>
      </c>
      <c r="C119" s="26" t="s">
        <v>139</v>
      </c>
      <c r="D119" s="27" t="s">
        <v>140</v>
      </c>
      <c r="E119" s="30">
        <v>0.15</v>
      </c>
      <c r="F119" s="50">
        <f>G119*$F$133</f>
        <v>17592.745500000001</v>
      </c>
      <c r="G119" s="49">
        <f t="shared" ref="G119" si="41">H119/$H$133</f>
        <v>2.152415354402497E-4</v>
      </c>
      <c r="H119" s="77">
        <f t="shared" ref="H119:H120" si="42">$H$117*E119</f>
        <v>17592.745500000001</v>
      </c>
    </row>
    <row r="120" spans="2:8" ht="30" x14ac:dyDescent="0.25">
      <c r="B120" s="33">
        <v>14.3</v>
      </c>
      <c r="C120" s="26" t="s">
        <v>141</v>
      </c>
      <c r="D120" s="27" t="s">
        <v>143</v>
      </c>
      <c r="E120" s="30">
        <v>0.6</v>
      </c>
      <c r="F120" s="50">
        <f>G120*$F$133</f>
        <v>70370.982000000004</v>
      </c>
      <c r="G120" s="49">
        <f t="shared" ref="G120" si="43">H120/$H$133</f>
        <v>8.6096614176099878E-4</v>
      </c>
      <c r="H120" s="77">
        <f t="shared" si="42"/>
        <v>70370.982000000004</v>
      </c>
    </row>
    <row r="121" spans="2:8" ht="30.75" thickBot="1" x14ac:dyDescent="0.3">
      <c r="B121" s="37">
        <v>14.4</v>
      </c>
      <c r="C121" s="28" t="s">
        <v>142</v>
      </c>
      <c r="D121" s="34" t="s">
        <v>200</v>
      </c>
      <c r="E121" s="31">
        <v>0.1</v>
      </c>
      <c r="F121" s="64">
        <f>G121*$F$133</f>
        <v>11728.497000000003</v>
      </c>
      <c r="G121" s="49">
        <f>H121/$H$133</f>
        <v>1.4349435696016648E-4</v>
      </c>
      <c r="H121" s="78">
        <f>H117*E121</f>
        <v>11728.497000000001</v>
      </c>
    </row>
    <row r="122" spans="2:8" x14ac:dyDescent="0.25">
      <c r="B122" s="19">
        <v>15</v>
      </c>
      <c r="C122" s="20" t="s">
        <v>35</v>
      </c>
      <c r="D122" s="21"/>
      <c r="E122" s="56">
        <f>SUM(E123:E131)</f>
        <v>1</v>
      </c>
      <c r="F122" s="53">
        <f>SUM(F123:F131)</f>
        <v>3330405.43</v>
      </c>
      <c r="G122" s="55">
        <f>SUM(G123:G131)</f>
        <v>4.0746430305136007E-2</v>
      </c>
      <c r="H122" s="76">
        <v>3330405.4299999997</v>
      </c>
    </row>
    <row r="123" spans="2:8" ht="45" x14ac:dyDescent="0.25">
      <c r="B123" s="46">
        <v>15.1</v>
      </c>
      <c r="C123" s="40" t="s">
        <v>144</v>
      </c>
      <c r="D123" s="5" t="s">
        <v>155</v>
      </c>
      <c r="E123" s="42">
        <v>0.2</v>
      </c>
      <c r="F123" s="50">
        <f t="shared" ref="F123:F132" si="44">G123*$F$133</f>
        <v>666081.08600000001</v>
      </c>
      <c r="G123" s="49">
        <f t="shared" ref="G123:G129" si="45">H123/$H$133</f>
        <v>8.1492860610271993E-3</v>
      </c>
      <c r="H123" s="77">
        <f>$H$122*E123</f>
        <v>666081.08600000001</v>
      </c>
    </row>
    <row r="124" spans="2:8" ht="30" x14ac:dyDescent="0.25">
      <c r="B124" s="46">
        <v>15.2</v>
      </c>
      <c r="C124" s="40" t="s">
        <v>145</v>
      </c>
      <c r="D124" s="5" t="s">
        <v>156</v>
      </c>
      <c r="E124" s="42">
        <v>0.13</v>
      </c>
      <c r="F124" s="50">
        <f t="shared" si="44"/>
        <v>432952.7059</v>
      </c>
      <c r="G124" s="49">
        <f t="shared" si="45"/>
        <v>5.2970359396676799E-3</v>
      </c>
      <c r="H124" s="77">
        <f t="shared" ref="H124:H130" si="46">$H$122*E124</f>
        <v>432952.7059</v>
      </c>
    </row>
    <row r="125" spans="2:8" x14ac:dyDescent="0.25">
      <c r="B125" s="46">
        <v>15.3</v>
      </c>
      <c r="C125" s="40" t="s">
        <v>146</v>
      </c>
      <c r="D125" s="5" t="s">
        <v>157</v>
      </c>
      <c r="E125" s="42">
        <v>0.1</v>
      </c>
      <c r="F125" s="50">
        <f t="shared" si="44"/>
        <v>333040.54300000001</v>
      </c>
      <c r="G125" s="49">
        <f t="shared" si="45"/>
        <v>4.0746430305135996E-3</v>
      </c>
      <c r="H125" s="77">
        <f t="shared" si="46"/>
        <v>333040.54300000001</v>
      </c>
    </row>
    <row r="126" spans="2:8" ht="30" x14ac:dyDescent="0.25">
      <c r="B126" s="46">
        <v>15.4</v>
      </c>
      <c r="C126" s="40" t="s">
        <v>147</v>
      </c>
      <c r="D126" s="5" t="s">
        <v>158</v>
      </c>
      <c r="E126" s="42">
        <v>0.1</v>
      </c>
      <c r="F126" s="50">
        <f t="shared" si="44"/>
        <v>333040.54300000001</v>
      </c>
      <c r="G126" s="49">
        <f t="shared" si="45"/>
        <v>4.0746430305135996E-3</v>
      </c>
      <c r="H126" s="77">
        <f t="shared" si="46"/>
        <v>333040.54300000001</v>
      </c>
    </row>
    <row r="127" spans="2:8" ht="30" x14ac:dyDescent="0.25">
      <c r="B127" s="46">
        <v>15.5</v>
      </c>
      <c r="C127" s="40" t="s">
        <v>148</v>
      </c>
      <c r="D127" s="5" t="s">
        <v>159</v>
      </c>
      <c r="E127" s="42">
        <v>0.1</v>
      </c>
      <c r="F127" s="50">
        <f t="shared" si="44"/>
        <v>333040.54300000001</v>
      </c>
      <c r="G127" s="49">
        <f t="shared" si="45"/>
        <v>4.0746430305135996E-3</v>
      </c>
      <c r="H127" s="77">
        <f t="shared" si="46"/>
        <v>333040.54300000001</v>
      </c>
    </row>
    <row r="128" spans="2:8" ht="30" x14ac:dyDescent="0.25">
      <c r="B128" s="46">
        <v>15.6</v>
      </c>
      <c r="C128" s="40" t="s">
        <v>149</v>
      </c>
      <c r="D128" s="5" t="s">
        <v>160</v>
      </c>
      <c r="E128" s="42">
        <v>0.2</v>
      </c>
      <c r="F128" s="50">
        <f t="shared" si="44"/>
        <v>666081.08600000001</v>
      </c>
      <c r="G128" s="49">
        <f t="shared" si="45"/>
        <v>8.1492860610271993E-3</v>
      </c>
      <c r="H128" s="77">
        <f t="shared" si="46"/>
        <v>666081.08600000001</v>
      </c>
    </row>
    <row r="129" spans="2:8" ht="30" x14ac:dyDescent="0.25">
      <c r="B129" s="46">
        <v>15.7</v>
      </c>
      <c r="C129" s="40" t="s">
        <v>150</v>
      </c>
      <c r="D129" s="5" t="s">
        <v>161</v>
      </c>
      <c r="E129" s="42">
        <v>0.1</v>
      </c>
      <c r="F129" s="50">
        <f t="shared" si="44"/>
        <v>333040.54300000001</v>
      </c>
      <c r="G129" s="49">
        <f t="shared" si="45"/>
        <v>4.0746430305135996E-3</v>
      </c>
      <c r="H129" s="77">
        <f t="shared" si="46"/>
        <v>333040.54300000001</v>
      </c>
    </row>
    <row r="130" spans="2:8" ht="30" x14ac:dyDescent="0.25">
      <c r="B130" s="46">
        <v>15.8</v>
      </c>
      <c r="C130" s="40" t="s">
        <v>151</v>
      </c>
      <c r="D130" s="5" t="s">
        <v>154</v>
      </c>
      <c r="E130" s="42">
        <v>0.05</v>
      </c>
      <c r="F130" s="50">
        <f t="shared" si="44"/>
        <v>166520.2715</v>
      </c>
      <c r="G130" s="49">
        <f>H130/$H$133</f>
        <v>2.0373215152567998E-3</v>
      </c>
      <c r="H130" s="77">
        <f t="shared" si="46"/>
        <v>166520.2715</v>
      </c>
    </row>
    <row r="131" spans="2:8" ht="30.75" thickBot="1" x14ac:dyDescent="0.3">
      <c r="B131" s="46">
        <v>15.9</v>
      </c>
      <c r="C131" s="43" t="s">
        <v>152</v>
      </c>
      <c r="D131" s="44" t="s">
        <v>153</v>
      </c>
      <c r="E131" s="45">
        <v>0.02</v>
      </c>
      <c r="F131" s="64">
        <f t="shared" si="44"/>
        <v>66608.108599999992</v>
      </c>
      <c r="G131" s="49">
        <f>H131/$H$133</f>
        <v>8.1492860610271991E-4</v>
      </c>
      <c r="H131" s="78">
        <f>H122*E131</f>
        <v>66608.108599999992</v>
      </c>
    </row>
    <row r="132" spans="2:8" ht="15.75" thickBot="1" x14ac:dyDescent="0.3">
      <c r="B132" s="19">
        <v>16</v>
      </c>
      <c r="C132" s="20" t="s">
        <v>181</v>
      </c>
      <c r="D132" s="21" t="s">
        <v>198</v>
      </c>
      <c r="E132" s="56">
        <v>1</v>
      </c>
      <c r="F132" s="53">
        <f t="shared" si="44"/>
        <v>118399.99999999999</v>
      </c>
      <c r="G132" s="55">
        <f>H132/$H$133</f>
        <v>1.4485856000205062E-3</v>
      </c>
      <c r="H132" s="75">
        <v>118400</v>
      </c>
    </row>
    <row r="133" spans="2:8" ht="15.75" thickBot="1" x14ac:dyDescent="0.3">
      <c r="B133" s="72" t="s">
        <v>180</v>
      </c>
      <c r="C133" s="73"/>
      <c r="D133" s="73"/>
      <c r="E133" s="74"/>
      <c r="F133" s="65">
        <f>$H$133*(1-$D$7)</f>
        <v>81734900.580486178</v>
      </c>
      <c r="G133" s="66">
        <f>G122+G117+G105+G95+G86+G75+G64+G50+G38+G29+G20+G16+G14+G13+G132+G15</f>
        <v>1.0000000000000002</v>
      </c>
      <c r="H133" s="65">
        <f>H132+H122+H117+H105+H95+H86+H75+H64+H50+H38+H29+H20+H16+H15+H14+H13</f>
        <v>81734900.580486178</v>
      </c>
    </row>
    <row r="138" spans="2:8" ht="15" customHeight="1" x14ac:dyDescent="0.25"/>
    <row r="140" spans="2:8" x14ac:dyDescent="0.25">
      <c r="H140" s="57"/>
    </row>
    <row r="144" spans="2:8" ht="15" customHeight="1" x14ac:dyDescent="0.25"/>
    <row r="147" ht="15" customHeight="1" x14ac:dyDescent="0.25"/>
    <row r="150" ht="15" customHeight="1" x14ac:dyDescent="0.25"/>
    <row r="156" ht="15" customHeight="1" x14ac:dyDescent="0.25"/>
    <row r="162" ht="15" customHeight="1" x14ac:dyDescent="0.25"/>
    <row r="165" ht="15" customHeight="1" x14ac:dyDescent="0.25"/>
    <row r="168" ht="15" customHeight="1" x14ac:dyDescent="0.25"/>
    <row r="171" ht="15" customHeight="1" x14ac:dyDescent="0.25"/>
    <row r="174" ht="15" customHeight="1" x14ac:dyDescent="0.25"/>
    <row r="177" ht="15" customHeight="1" x14ac:dyDescent="0.25"/>
    <row r="180" ht="15" customHeight="1" x14ac:dyDescent="0.25"/>
    <row r="183" ht="15" customHeight="1" x14ac:dyDescent="0.25"/>
    <row r="186" ht="15" customHeight="1" x14ac:dyDescent="0.25"/>
    <row r="192" ht="15" customHeight="1" x14ac:dyDescent="0.25"/>
    <row r="195" ht="15" customHeight="1" x14ac:dyDescent="0.25"/>
    <row r="198" ht="15" customHeight="1" x14ac:dyDescent="0.25"/>
    <row r="201" ht="15" customHeight="1" x14ac:dyDescent="0.25"/>
    <row r="204" ht="15" customHeight="1" x14ac:dyDescent="0.25"/>
    <row r="210" ht="15" customHeight="1" x14ac:dyDescent="0.25"/>
    <row r="213" ht="15" customHeight="1" x14ac:dyDescent="0.25"/>
    <row r="219" ht="15" customHeight="1" x14ac:dyDescent="0.25"/>
    <row r="222" ht="15" customHeight="1" x14ac:dyDescent="0.25"/>
    <row r="225" ht="15" customHeight="1" x14ac:dyDescent="0.25"/>
    <row r="231" ht="15" customHeight="1" x14ac:dyDescent="0.25"/>
    <row r="234" ht="15" customHeight="1" x14ac:dyDescent="0.25"/>
    <row r="237" ht="15" customHeight="1" x14ac:dyDescent="0.25"/>
    <row r="240" ht="15" customHeight="1" x14ac:dyDescent="0.25"/>
    <row r="243" ht="15" customHeight="1" x14ac:dyDescent="0.25"/>
    <row r="246" ht="15" customHeight="1" x14ac:dyDescent="0.25"/>
    <row r="249" ht="15" customHeight="1" x14ac:dyDescent="0.25"/>
    <row r="252" ht="15" customHeight="1" x14ac:dyDescent="0.25"/>
    <row r="258" ht="15" customHeight="1" x14ac:dyDescent="0.25"/>
    <row r="264" ht="15" customHeight="1" x14ac:dyDescent="0.25"/>
    <row r="273" ht="15" customHeight="1" x14ac:dyDescent="0.25"/>
    <row r="279" ht="15" customHeight="1" x14ac:dyDescent="0.25"/>
    <row r="285" ht="15" customHeight="1" x14ac:dyDescent="0.25"/>
    <row r="288" ht="15" customHeight="1" x14ac:dyDescent="0.25"/>
    <row r="294" ht="15" customHeight="1" x14ac:dyDescent="0.25"/>
    <row r="297" ht="15" customHeight="1" x14ac:dyDescent="0.25"/>
    <row r="300" ht="15" customHeight="1" x14ac:dyDescent="0.25"/>
    <row r="309" ht="15" customHeight="1" x14ac:dyDescent="0.25"/>
    <row r="321" ht="15" customHeight="1" x14ac:dyDescent="0.25"/>
    <row r="324" ht="15" customHeight="1" x14ac:dyDescent="0.25"/>
  </sheetData>
  <sheetProtection algorithmName="SHA-512" hashValue="sfF/p76NUi43n/U3Vqte7gz+LM+hfhZQQT9KwNpn2WrhCeeR8QIGSsQGWiS9PAPssHkKa0GX0mQxPVD+PXLaXA==" saltValue="Qmuk3HsNTNAmik7GxOjJaw==" spinCount="100000" sheet="1"/>
  <mergeCells count="3">
    <mergeCell ref="C7:C8"/>
    <mergeCell ref="D7:D8"/>
    <mergeCell ref="B133:E133"/>
  </mergeCells>
  <phoneticPr fontId="6" type="noConversion"/>
  <printOptions horizontalCentered="1"/>
  <pageMargins left="0.51181102362204722" right="0.51181102362204722" top="0.98425196850393704" bottom="0.78740157480314965" header="0.31496062992125984" footer="0.31496062992125984"/>
  <pageSetup paperSize="9" scale="79" fitToHeight="0" orientation="landscape" r:id="rId1"/>
  <headerFooter>
    <oddHeader>&amp;C&amp;G</oddHeader>
    <oddFooter>Página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>APPA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Guilherme Luis Goncalves de Souza</dc:creator>
  <cp:lastModifiedBy>Julia Teresa Bruch</cp:lastModifiedBy>
  <cp:lastPrinted>2026-01-09T20:58:11Z</cp:lastPrinted>
  <dcterms:created xsi:type="dcterms:W3CDTF">2022-08-04T13:51:39Z</dcterms:created>
  <dcterms:modified xsi:type="dcterms:W3CDTF">2026-01-09T21:04:56Z</dcterms:modified>
</cp:coreProperties>
</file>