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M:\PUBLICO-DEMANT\10. PASTAS PESSOAIS\Igor\01. Gerência de Manutenção\17. Contratação de Laudo\Anexo II - Modelo de Proposta\"/>
    </mc:Choice>
  </mc:AlternateContent>
  <xr:revisionPtr revIDLastSave="0" documentId="13_ncr:1_{9DCA29CA-00ED-4290-8AFA-77998CDB10E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Modelo de Propostas" sheetId="1" r:id="rId1"/>
  </sheets>
  <definedNames>
    <definedName name="_xlnm.Print_Area" localSheetId="0">'Modelo de Propostas'!$A$1:$K$43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7" i="1" l="1"/>
  <c r="E42" i="1" l="1"/>
  <c r="F41" i="1"/>
  <c r="F40" i="1" s="1"/>
  <c r="F39" i="1"/>
  <c r="F38" i="1" s="1"/>
  <c r="F34" i="1"/>
  <c r="F35" i="1"/>
  <c r="F36" i="1"/>
  <c r="F27" i="1"/>
  <c r="F30" i="1"/>
  <c r="F26" i="1"/>
  <c r="F24" i="1"/>
  <c r="F23" i="1"/>
  <c r="F8" i="1"/>
  <c r="F10" i="1"/>
  <c r="F11" i="1"/>
  <c r="F12" i="1"/>
  <c r="F13" i="1"/>
  <c r="F14" i="1"/>
  <c r="F15" i="1"/>
  <c r="F16" i="1"/>
  <c r="F17" i="1"/>
  <c r="F18" i="1"/>
  <c r="F7" i="1"/>
  <c r="F42" i="1"/>
  <c r="F28" i="1"/>
  <c r="F20" i="1"/>
  <c r="F9" i="1"/>
  <c r="F19" i="1"/>
  <c r="F29" i="1"/>
  <c r="F31" i="1"/>
  <c r="E33" i="1"/>
  <c r="F21" i="1"/>
  <c r="F25" i="1" l="1"/>
  <c r="F6" i="1"/>
  <c r="F33" i="1"/>
  <c r="F32" i="1" s="1"/>
  <c r="F22" i="1"/>
  <c r="F43" i="1" l="1"/>
  <c r="G25" i="1" s="1"/>
  <c r="G42" i="1" l="1"/>
  <c r="G40" i="1"/>
  <c r="G22" i="1"/>
  <c r="G6" i="1"/>
  <c r="G38" i="1"/>
  <c r="G32" i="1"/>
  <c r="G21" i="1"/>
  <c r="K42" i="1" l="1"/>
  <c r="K38" i="1"/>
  <c r="K6" i="1"/>
  <c r="K21" i="1"/>
  <c r="K32" i="1"/>
  <c r="K25" i="1"/>
  <c r="K40" i="1" l="1"/>
  <c r="K22" i="1"/>
</calcChain>
</file>

<file path=xl/sharedStrings.xml><?xml version="1.0" encoding="utf-8"?>
<sst xmlns="http://schemas.openxmlformats.org/spreadsheetml/2006/main" count="108" uniqueCount="81">
  <si>
    <t>1.1</t>
  </si>
  <si>
    <t>un.</t>
  </si>
  <si>
    <t>1.2</t>
  </si>
  <si>
    <t>1.3</t>
  </si>
  <si>
    <t>1.4</t>
  </si>
  <si>
    <t>UNIDADE</t>
  </si>
  <si>
    <t>ITEM</t>
  </si>
  <si>
    <t>DESCRIÇÃO DO SERVIÇO</t>
  </si>
  <si>
    <t>QUANTIDADE</t>
  </si>
  <si>
    <t>TOTAL CUSTO</t>
  </si>
  <si>
    <t>DIRETORIA DE ENGENHARIA E MANUTENÇÃO</t>
  </si>
  <si>
    <t xml:space="preserve">VALOR TOTAL GERAL </t>
  </si>
  <si>
    <t>Laudo Técnico de insp. Predial, incl. Plano de manutenção</t>
  </si>
  <si>
    <t>Sede administrativa da APPA</t>
  </si>
  <si>
    <t>D. Pedro</t>
  </si>
  <si>
    <t>GTEC/DIMACI</t>
  </si>
  <si>
    <t>Pátio de Triagem</t>
  </si>
  <si>
    <t>Gate 4 e Bolo de Noiva/Receita Federal</t>
  </si>
  <si>
    <t>Gate 5</t>
  </si>
  <si>
    <t>Antonina</t>
  </si>
  <si>
    <t>1.5</t>
  </si>
  <si>
    <t>1.6</t>
  </si>
  <si>
    <t>1.7</t>
  </si>
  <si>
    <t>1.8</t>
  </si>
  <si>
    <t>1.9</t>
  </si>
  <si>
    <t>1.10</t>
  </si>
  <si>
    <t>h</t>
  </si>
  <si>
    <t>CUSTO</t>
  </si>
  <si>
    <t>1.11</t>
  </si>
  <si>
    <t>Gate 3</t>
  </si>
  <si>
    <t>1.12</t>
  </si>
  <si>
    <t>1.13</t>
  </si>
  <si>
    <t>AZ08</t>
  </si>
  <si>
    <t>Reservatório</t>
  </si>
  <si>
    <t>Validação</t>
  </si>
  <si>
    <t>3.1</t>
  </si>
  <si>
    <t>3.2</t>
  </si>
  <si>
    <t>SPDA</t>
  </si>
  <si>
    <t>4.1</t>
  </si>
  <si>
    <t>4.2</t>
  </si>
  <si>
    <t>4.3</t>
  </si>
  <si>
    <t>4.4</t>
  </si>
  <si>
    <t>4.5</t>
  </si>
  <si>
    <t>4.6</t>
  </si>
  <si>
    <t>Laudo Técnico Pátio de Triagem</t>
  </si>
  <si>
    <t>Laudo Técnico da Sede Administrativa da APPA - incluindo Taguaré, Garagem e GTEC</t>
  </si>
  <si>
    <t>Laudo Técnico Faixa Portuária</t>
  </si>
  <si>
    <t>Laudo Técnico Subestação Principal</t>
  </si>
  <si>
    <t>Nova Garagem</t>
  </si>
  <si>
    <t>Osíris Guimarães</t>
  </si>
  <si>
    <t>CPRE</t>
  </si>
  <si>
    <t>5.1</t>
  </si>
  <si>
    <t>Dimensionamento estrutural</t>
  </si>
  <si>
    <t>6.1</t>
  </si>
  <si>
    <t>Luminotécnico</t>
  </si>
  <si>
    <t>m²</t>
  </si>
  <si>
    <t>5.2</t>
  </si>
  <si>
    <t>5.3</t>
  </si>
  <si>
    <t>5.4</t>
  </si>
  <si>
    <t>Laudo de conformidade de luminotécnico (NR29) - FAIXA PORTUÁRIA - semestral</t>
  </si>
  <si>
    <t>Laudo de conformidade de luminotécnico (NR29) - PÁTIO DE TRIAGEM - semestral</t>
  </si>
  <si>
    <t>Laudo de conformidade de luminotécnico (NR29) - PPGL - semestral</t>
  </si>
  <si>
    <t>Laudo Técnico Novo Almoxarifado</t>
  </si>
  <si>
    <t>Medição de aterramento - por locais - sob demanda</t>
  </si>
  <si>
    <t>Sondagem de corpos de prova para o pavimento (remoçao de amostra e rompimento de corpo de prova com laudo) - sob demanda</t>
  </si>
  <si>
    <t>Esclerometria (não destrutivo) - sob demanda</t>
  </si>
  <si>
    <t>Projeto de Dimensionamento de recuperação estrutural do AZ08</t>
  </si>
  <si>
    <t>7.1</t>
  </si>
  <si>
    <t>Testes mecânicos por ultrassom, para conferência de espessura</t>
  </si>
  <si>
    <t>horas/mês</t>
  </si>
  <si>
    <t>Hora Técnica do Engenheiro - sob demanda</t>
  </si>
  <si>
    <t>Inspeção do heliponto - Inspeção completa das condições do heliponto - mensal - com ART separada</t>
  </si>
  <si>
    <t>Ensaios Técnicos - sob demanda</t>
  </si>
  <si>
    <t>Testes mecânicos - sob demanda</t>
  </si>
  <si>
    <t>1.14</t>
  </si>
  <si>
    <t>Novo Almoxarifado</t>
  </si>
  <si>
    <t>5.5</t>
  </si>
  <si>
    <t>Projeto de luminotécnico do AZ08</t>
  </si>
  <si>
    <t>COLUNA A PREENCHER</t>
  </si>
  <si>
    <t>Laudo de conformidade de luminotécnico (NR17) - por m² do local - semestral</t>
  </si>
  <si>
    <t>“Contratação de Empresa Especializada em avaliar as condições gerais das edificações pertencentes à Administrações dos Portos de Paranaguá e Antonina – APPA para elaboração de Laudo Técnico, ensaios e plano de manutenção, orientando sobre as manutenções corretivas e preventivas”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</si>
</sst>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164" formatCode="&quot;R$&quot;\ #,##0.00"/>
  </numFmts>
  <fonts count="11" x14ac:knownFonts="1">
    <font>
      <sz val="10"/>
      <color rgb="FF000000"/>
      <name val="Times New Roman"/>
      <charset val="204"/>
    </font>
    <font>
      <sz val="6"/>
      <color rgb="FF000000"/>
      <name val="Arial"/>
      <family val="2"/>
    </font>
    <font>
      <sz val="6"/>
      <name val="Arial"/>
      <family val="2"/>
    </font>
    <font>
      <b/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sz val="8"/>
      <name val="Times New Roman"/>
      <family val="1"/>
    </font>
    <font>
      <sz val="8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445469"/>
      </patternFill>
    </fill>
    <fill>
      <patternFill patternType="solid">
        <fgColor rgb="FFB3C6E6"/>
      </patternFill>
    </fill>
    <fill>
      <patternFill patternType="solid">
        <f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4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right" vertical="center"/>
    </xf>
    <xf numFmtId="2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44" fontId="6" fillId="0" borderId="1" xfId="1" applyFont="1" applyFill="1" applyBorder="1" applyAlignment="1">
      <alignment horizontal="right" vertical="center" shrinkToFit="1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 wrapText="1"/>
    </xf>
    <xf numFmtId="164" fontId="4" fillId="3" borderId="6" xfId="0" applyNumberFormat="1" applyFont="1" applyFill="1" applyBorder="1" applyAlignment="1">
      <alignment horizontal="center" vertical="center" wrapText="1"/>
    </xf>
    <xf numFmtId="44" fontId="6" fillId="0" borderId="7" xfId="1" applyFont="1" applyFill="1" applyBorder="1" applyAlignment="1">
      <alignment horizontal="right" vertical="center" shrinkToFit="1"/>
    </xf>
    <xf numFmtId="44" fontId="6" fillId="0" borderId="6" xfId="1" applyFont="1" applyFill="1" applyBorder="1" applyAlignment="1">
      <alignment horizontal="right" vertical="center" shrinkToFit="1"/>
    </xf>
    <xf numFmtId="164" fontId="4" fillId="5" borderId="2" xfId="0" applyNumberFormat="1" applyFont="1" applyFill="1" applyBorder="1" applyAlignment="1">
      <alignment horizontal="right" vertical="center" wrapText="1"/>
    </xf>
    <xf numFmtId="164" fontId="3" fillId="3" borderId="2" xfId="0" applyNumberFormat="1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left" vertical="center" wrapText="1"/>
    </xf>
    <xf numFmtId="0" fontId="0" fillId="0" borderId="0" xfId="0" applyNumberForma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2" fontId="8" fillId="4" borderId="3" xfId="0" applyNumberFormat="1" applyFont="1" applyFill="1" applyBorder="1" applyAlignment="1">
      <alignment horizontal="right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left" vertical="center" wrapText="1"/>
    </xf>
    <xf numFmtId="2" fontId="4" fillId="4" borderId="12" xfId="0" applyNumberFormat="1" applyFont="1" applyFill="1" applyBorder="1" applyAlignment="1">
      <alignment horizontal="lef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2" fontId="6" fillId="0" borderId="13" xfId="0" applyNumberFormat="1" applyFont="1" applyBorder="1" applyAlignment="1">
      <alignment horizontal="right" vertical="center" shrinkToFit="1"/>
    </xf>
    <xf numFmtId="44" fontId="8" fillId="5" borderId="11" xfId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2" fontId="8" fillId="4" borderId="18" xfId="0" applyNumberFormat="1" applyFont="1" applyFill="1" applyBorder="1" applyAlignment="1">
      <alignment horizontal="right" vertical="center" wrapText="1"/>
    </xf>
    <xf numFmtId="2" fontId="6" fillId="0" borderId="12" xfId="0" applyNumberFormat="1" applyFont="1" applyBorder="1" applyAlignment="1">
      <alignment horizontal="right" vertical="center" shrinkToFit="1"/>
    </xf>
    <xf numFmtId="2" fontId="6" fillId="0" borderId="0" xfId="0" applyNumberFormat="1" applyFont="1" applyBorder="1" applyAlignment="1">
      <alignment horizontal="right" vertical="center" shrinkToFit="1"/>
    </xf>
    <xf numFmtId="0" fontId="8" fillId="4" borderId="3" xfId="0" applyFont="1" applyFill="1" applyBorder="1" applyAlignment="1">
      <alignment horizontal="center" vertical="center" wrapText="1"/>
    </xf>
    <xf numFmtId="2" fontId="8" fillId="4" borderId="12" xfId="0" applyNumberFormat="1" applyFont="1" applyFill="1" applyBorder="1" applyAlignment="1">
      <alignment horizontal="right" vertical="center" wrapText="1"/>
    </xf>
    <xf numFmtId="44" fontId="8" fillId="6" borderId="14" xfId="1" applyFont="1" applyFill="1" applyBorder="1" applyAlignment="1">
      <alignment horizontal="center" vertical="center" wrapText="1"/>
    </xf>
    <xf numFmtId="44" fontId="8" fillId="6" borderId="15" xfId="1" applyFont="1" applyFill="1" applyBorder="1" applyAlignment="1">
      <alignment horizontal="center" vertical="center" wrapText="1"/>
    </xf>
    <xf numFmtId="44" fontId="8" fillId="6" borderId="16" xfId="1" applyFont="1" applyFill="1" applyBorder="1" applyAlignment="1">
      <alignment horizontal="center" vertical="center" wrapText="1"/>
    </xf>
    <xf numFmtId="44" fontId="8" fillId="6" borderId="17" xfId="1" applyFont="1" applyFill="1" applyBorder="1" applyAlignment="1">
      <alignment horizontal="center" vertical="center" wrapText="1"/>
    </xf>
    <xf numFmtId="44" fontId="8" fillId="6" borderId="2" xfId="1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676275</xdr:colOff>
      <xdr:row>0</xdr:row>
      <xdr:rowOff>0</xdr:rowOff>
    </xdr:from>
    <xdr:to>
      <xdr:col>4</xdr:col>
      <xdr:colOff>297180</xdr:colOff>
      <xdr:row>1</xdr:row>
      <xdr:rowOff>128270</xdr:rowOff>
    </xdr:to>
    <xdr:pic>
      <xdr:nvPicPr>
        <xdr:cNvPr id="3" name="Imagem 2" descr="Texto&#10;&#10;O conteúdo gerado por IA pode estar incorreto.">
          <a:extLst>
            <a:ext uri="{FF2B5EF4-FFF2-40B4-BE49-F238E27FC236}">
              <a16:creationId xmlns:a16="http://schemas.microsoft.com/office/drawing/2014/main" id="{85DC56C2-28B6-42EB-A271-2BDFF22F7003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0"/>
          <a:ext cx="4954905" cy="1033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3"/>
  <sheetViews>
    <sheetView tabSelected="1" view="pageBreakPreview" zoomScaleNormal="100" zoomScaleSheetLayoutView="100" workbookViewId="0">
      <pane ySplit="5" topLeftCell="A6" activePane="bottomLeft" state="frozen"/>
      <selection pane="bottomLeft" activeCell="B27" sqref="B27"/>
    </sheetView>
  </sheetViews>
  <sheetFormatPr defaultColWidth="41.83203125" defaultRowHeight="8.25" x14ac:dyDescent="0.2"/>
  <cols>
    <col min="1" max="1" width="15.33203125" style="1" customWidth="1"/>
    <col min="2" max="2" width="67.33203125" style="1" customWidth="1"/>
    <col min="3" max="4" width="13" style="4" customWidth="1"/>
    <col min="5" max="5" width="13" style="3" customWidth="1"/>
    <col min="6" max="6" width="23.5" style="2" customWidth="1"/>
    <col min="7" max="11" width="19.6640625" style="1" customWidth="1"/>
    <col min="12" max="16384" width="41.83203125" style="1"/>
  </cols>
  <sheetData>
    <row r="1" spans="1:11" ht="71.25" customHeight="1" x14ac:dyDescent="0.2">
      <c r="A1" s="47"/>
      <c r="B1" s="47"/>
      <c r="C1" s="47"/>
      <c r="D1" s="47"/>
      <c r="E1" s="47"/>
      <c r="F1" s="47"/>
    </row>
    <row r="2" spans="1:11" ht="15" customHeight="1" x14ac:dyDescent="0.2">
      <c r="A2" s="53" t="s">
        <v>10</v>
      </c>
      <c r="B2" s="53"/>
      <c r="C2" s="53"/>
      <c r="D2" s="53"/>
      <c r="E2" s="53"/>
      <c r="F2" s="53"/>
    </row>
    <row r="3" spans="1:11" ht="15" customHeight="1" x14ac:dyDescent="0.2">
      <c r="A3" s="53"/>
      <c r="B3" s="53"/>
      <c r="C3" s="53"/>
      <c r="D3" s="53"/>
      <c r="E3" s="53"/>
      <c r="F3" s="53"/>
    </row>
    <row r="4" spans="1:11" ht="55.5" customHeight="1" thickBot="1" x14ac:dyDescent="0.25">
      <c r="A4" s="51" t="s">
        <v>80</v>
      </c>
      <c r="B4" s="52"/>
      <c r="C4" s="52"/>
      <c r="D4" s="52"/>
      <c r="E4" s="52"/>
      <c r="F4" s="52"/>
    </row>
    <row r="5" spans="1:11" ht="21.75" customHeight="1" thickBot="1" x14ac:dyDescent="0.25">
      <c r="A5" s="5" t="s">
        <v>6</v>
      </c>
      <c r="B5" s="5" t="s">
        <v>7</v>
      </c>
      <c r="C5" s="5" t="s">
        <v>5</v>
      </c>
      <c r="D5" s="31" t="s">
        <v>27</v>
      </c>
      <c r="E5" s="6" t="s">
        <v>8</v>
      </c>
      <c r="F5" s="15" t="s">
        <v>9</v>
      </c>
      <c r="K5" s="14" t="s">
        <v>34</v>
      </c>
    </row>
    <row r="6" spans="1:11" ht="26.25" customHeight="1" thickBot="1" x14ac:dyDescent="0.25">
      <c r="A6" s="9">
        <v>1</v>
      </c>
      <c r="B6" s="10" t="s">
        <v>12</v>
      </c>
      <c r="C6" s="28"/>
      <c r="D6" s="46" t="s">
        <v>78</v>
      </c>
      <c r="E6" s="30"/>
      <c r="F6" s="18">
        <f>SUM(F7:F20)</f>
        <v>0</v>
      </c>
      <c r="G6" s="12" t="e">
        <f>F6/$F$43</f>
        <v>#DIV/0!</v>
      </c>
      <c r="H6" s="13">
        <v>0.27003488335550646</v>
      </c>
      <c r="I6" s="13">
        <v>0.30003875928389606</v>
      </c>
      <c r="J6" s="13">
        <v>0.33004263521228572</v>
      </c>
      <c r="K6" s="14" t="e">
        <f>IF(AND(G6&gt;=H6,G6&lt;=J6),"OK","Ajustar")</f>
        <v>#DIV/0!</v>
      </c>
    </row>
    <row r="7" spans="1:11" ht="15" customHeight="1" x14ac:dyDescent="0.2">
      <c r="A7" s="7" t="s">
        <v>0</v>
      </c>
      <c r="B7" s="8" t="s">
        <v>13</v>
      </c>
      <c r="C7" s="32" t="s">
        <v>1</v>
      </c>
      <c r="D7" s="41">
        <v>0</v>
      </c>
      <c r="E7" s="33">
        <v>1</v>
      </c>
      <c r="F7" s="16">
        <f t="shared" ref="F7:F20" si="0">D7*E7</f>
        <v>0</v>
      </c>
    </row>
    <row r="8" spans="1:11" ht="15" customHeight="1" x14ac:dyDescent="0.2">
      <c r="A8" s="7" t="s">
        <v>2</v>
      </c>
      <c r="B8" s="8" t="s">
        <v>14</v>
      </c>
      <c r="C8" s="32" t="s">
        <v>1</v>
      </c>
      <c r="D8" s="42">
        <v>0</v>
      </c>
      <c r="E8" s="33">
        <v>1</v>
      </c>
      <c r="F8" s="11">
        <f t="shared" si="0"/>
        <v>0</v>
      </c>
    </row>
    <row r="9" spans="1:11" ht="15" customHeight="1" x14ac:dyDescent="0.2">
      <c r="A9" s="7" t="s">
        <v>3</v>
      </c>
      <c r="B9" s="8" t="s">
        <v>15</v>
      </c>
      <c r="C9" s="32" t="s">
        <v>1</v>
      </c>
      <c r="D9" s="43">
        <v>0</v>
      </c>
      <c r="E9" s="33">
        <v>1</v>
      </c>
      <c r="F9" s="11">
        <f t="shared" si="0"/>
        <v>0</v>
      </c>
    </row>
    <row r="10" spans="1:11" ht="15" customHeight="1" x14ac:dyDescent="0.2">
      <c r="A10" s="7" t="s">
        <v>4</v>
      </c>
      <c r="B10" s="8" t="s">
        <v>48</v>
      </c>
      <c r="C10" s="32" t="s">
        <v>1</v>
      </c>
      <c r="D10" s="42">
        <v>0</v>
      </c>
      <c r="E10" s="33">
        <v>1</v>
      </c>
      <c r="F10" s="11">
        <f t="shared" si="0"/>
        <v>0</v>
      </c>
    </row>
    <row r="11" spans="1:11" ht="15" customHeight="1" x14ac:dyDescent="0.2">
      <c r="A11" s="7" t="s">
        <v>20</v>
      </c>
      <c r="B11" s="8" t="s">
        <v>49</v>
      </c>
      <c r="C11" s="32" t="s">
        <v>1</v>
      </c>
      <c r="D11" s="43">
        <v>0</v>
      </c>
      <c r="E11" s="33">
        <v>1</v>
      </c>
      <c r="F11" s="11">
        <f t="shared" si="0"/>
        <v>0</v>
      </c>
    </row>
    <row r="12" spans="1:11" ht="15" customHeight="1" x14ac:dyDescent="0.2">
      <c r="A12" s="7" t="s">
        <v>21</v>
      </c>
      <c r="B12" s="8" t="s">
        <v>16</v>
      </c>
      <c r="C12" s="32" t="s">
        <v>1</v>
      </c>
      <c r="D12" s="42">
        <v>0</v>
      </c>
      <c r="E12" s="33">
        <v>1</v>
      </c>
      <c r="F12" s="11">
        <f t="shared" si="0"/>
        <v>0</v>
      </c>
    </row>
    <row r="13" spans="1:11" ht="15" customHeight="1" x14ac:dyDescent="0.2">
      <c r="A13" s="7" t="s">
        <v>22</v>
      </c>
      <c r="B13" s="8" t="s">
        <v>18</v>
      </c>
      <c r="C13" s="32" t="s">
        <v>1</v>
      </c>
      <c r="D13" s="43">
        <v>0</v>
      </c>
      <c r="E13" s="33">
        <v>1</v>
      </c>
      <c r="F13" s="11">
        <f t="shared" si="0"/>
        <v>0</v>
      </c>
    </row>
    <row r="14" spans="1:11" ht="15" customHeight="1" x14ac:dyDescent="0.2">
      <c r="A14" s="7" t="s">
        <v>23</v>
      </c>
      <c r="B14" s="8" t="s">
        <v>29</v>
      </c>
      <c r="C14" s="32" t="s">
        <v>1</v>
      </c>
      <c r="D14" s="42">
        <v>0</v>
      </c>
      <c r="E14" s="33">
        <v>1</v>
      </c>
      <c r="F14" s="11">
        <f t="shared" si="0"/>
        <v>0</v>
      </c>
    </row>
    <row r="15" spans="1:11" ht="15" customHeight="1" x14ac:dyDescent="0.2">
      <c r="A15" s="7" t="s">
        <v>24</v>
      </c>
      <c r="B15" s="8" t="s">
        <v>17</v>
      </c>
      <c r="C15" s="32" t="s">
        <v>1</v>
      </c>
      <c r="D15" s="43">
        <v>0</v>
      </c>
      <c r="E15" s="33">
        <v>1</v>
      </c>
      <c r="F15" s="11">
        <f t="shared" si="0"/>
        <v>0</v>
      </c>
    </row>
    <row r="16" spans="1:11" ht="15" customHeight="1" x14ac:dyDescent="0.2">
      <c r="A16" s="7" t="s">
        <v>25</v>
      </c>
      <c r="B16" s="8" t="s">
        <v>19</v>
      </c>
      <c r="C16" s="32" t="s">
        <v>1</v>
      </c>
      <c r="D16" s="42">
        <v>0</v>
      </c>
      <c r="E16" s="33">
        <v>1</v>
      </c>
      <c r="F16" s="11">
        <f t="shared" si="0"/>
        <v>0</v>
      </c>
    </row>
    <row r="17" spans="1:11" ht="15" customHeight="1" x14ac:dyDescent="0.2">
      <c r="A17" s="7" t="s">
        <v>28</v>
      </c>
      <c r="B17" s="8" t="s">
        <v>50</v>
      </c>
      <c r="C17" s="32" t="s">
        <v>1</v>
      </c>
      <c r="D17" s="43">
        <v>0</v>
      </c>
      <c r="E17" s="33">
        <v>1</v>
      </c>
      <c r="F17" s="11">
        <f t="shared" si="0"/>
        <v>0</v>
      </c>
    </row>
    <row r="18" spans="1:11" ht="15" customHeight="1" x14ac:dyDescent="0.2">
      <c r="A18" s="7" t="s">
        <v>30</v>
      </c>
      <c r="B18" s="8" t="s">
        <v>32</v>
      </c>
      <c r="C18" s="32" t="s">
        <v>1</v>
      </c>
      <c r="D18" s="42">
        <v>0</v>
      </c>
      <c r="E18" s="33">
        <v>1</v>
      </c>
      <c r="F18" s="11">
        <f t="shared" si="0"/>
        <v>0</v>
      </c>
    </row>
    <row r="19" spans="1:11" ht="15" customHeight="1" x14ac:dyDescent="0.2">
      <c r="A19" s="7" t="s">
        <v>31</v>
      </c>
      <c r="B19" s="8" t="s">
        <v>33</v>
      </c>
      <c r="C19" s="32" t="s">
        <v>1</v>
      </c>
      <c r="D19" s="43">
        <v>0</v>
      </c>
      <c r="E19" s="33">
        <v>1</v>
      </c>
      <c r="F19" s="17">
        <f t="shared" si="0"/>
        <v>0</v>
      </c>
    </row>
    <row r="20" spans="1:11" ht="15" customHeight="1" thickBot="1" x14ac:dyDescent="0.25">
      <c r="A20" s="7" t="s">
        <v>74</v>
      </c>
      <c r="B20" s="29" t="s">
        <v>75</v>
      </c>
      <c r="C20" s="32" t="s">
        <v>1</v>
      </c>
      <c r="D20" s="44">
        <v>0</v>
      </c>
      <c r="E20" s="33">
        <v>1</v>
      </c>
      <c r="F20" s="17">
        <f t="shared" si="0"/>
        <v>0</v>
      </c>
    </row>
    <row r="21" spans="1:11" ht="15" customHeight="1" thickBot="1" x14ac:dyDescent="0.25">
      <c r="A21" s="20">
        <v>2</v>
      </c>
      <c r="B21" s="21" t="s">
        <v>70</v>
      </c>
      <c r="C21" s="35" t="s">
        <v>26</v>
      </c>
      <c r="D21" s="45">
        <v>0</v>
      </c>
      <c r="E21" s="36">
        <v>100</v>
      </c>
      <c r="F21" s="18">
        <f>D21*E21</f>
        <v>0</v>
      </c>
      <c r="G21" s="12" t="e">
        <f>F21/$F$43</f>
        <v>#DIV/0!</v>
      </c>
      <c r="H21" s="13">
        <v>0.11784917400823372</v>
      </c>
      <c r="I21" s="13">
        <v>0.13094352667581524</v>
      </c>
      <c r="J21" s="13">
        <v>0.14403787934339679</v>
      </c>
      <c r="K21" s="14" t="e">
        <f>IF(AND(G21&gt;=H21,G21&lt;=J21),"OK","Ajustar")</f>
        <v>#DIV/0!</v>
      </c>
    </row>
    <row r="22" spans="1:11" ht="15" customHeight="1" thickBot="1" x14ac:dyDescent="0.25">
      <c r="A22" s="9">
        <v>3</v>
      </c>
      <c r="B22" s="10" t="s">
        <v>72</v>
      </c>
      <c r="C22" s="23"/>
      <c r="D22" s="34"/>
      <c r="E22" s="24"/>
      <c r="F22" s="18">
        <f>F23+F24</f>
        <v>0</v>
      </c>
      <c r="G22" s="12" t="e">
        <f>F22/$F$43</f>
        <v>#DIV/0!</v>
      </c>
      <c r="H22" s="13">
        <v>4.7516786960119836E-2</v>
      </c>
      <c r="I22" s="13">
        <v>5.2796429955688708E-2</v>
      </c>
      <c r="J22" s="13">
        <v>5.8076072951257586E-2</v>
      </c>
      <c r="K22" s="14" t="e">
        <f>IF(AND(G22&gt;=H22,G22&lt;=J22),"OK","Ajustar")</f>
        <v>#DIV/0!</v>
      </c>
    </row>
    <row r="23" spans="1:11" ht="22.5" x14ac:dyDescent="0.2">
      <c r="A23" s="7" t="s">
        <v>35</v>
      </c>
      <c r="B23" s="8" t="s">
        <v>64</v>
      </c>
      <c r="C23" s="32" t="s">
        <v>1</v>
      </c>
      <c r="D23" s="41">
        <v>0</v>
      </c>
      <c r="E23" s="33">
        <v>30</v>
      </c>
      <c r="F23" s="17">
        <f t="shared" ref="F23" si="1">D23*E23</f>
        <v>0</v>
      </c>
      <c r="G23" s="22"/>
      <c r="H23" s="22"/>
      <c r="I23" s="22"/>
      <c r="J23" s="22"/>
      <c r="K23" s="25"/>
    </row>
    <row r="24" spans="1:11" ht="15" customHeight="1" thickBot="1" x14ac:dyDescent="0.25">
      <c r="A24" s="7" t="s">
        <v>36</v>
      </c>
      <c r="B24" s="8" t="s">
        <v>65</v>
      </c>
      <c r="C24" s="32" t="s">
        <v>1</v>
      </c>
      <c r="D24" s="44">
        <v>0</v>
      </c>
      <c r="E24" s="33">
        <v>30</v>
      </c>
      <c r="F24" s="17">
        <f t="shared" ref="F24" si="2">D24*E24</f>
        <v>0</v>
      </c>
      <c r="G24" s="22"/>
      <c r="H24" s="22"/>
      <c r="I24" s="22"/>
      <c r="J24" s="22"/>
      <c r="K24" s="25"/>
    </row>
    <row r="25" spans="1:11" ht="15" customHeight="1" thickBot="1" x14ac:dyDescent="0.25">
      <c r="A25" s="9">
        <v>4</v>
      </c>
      <c r="B25" s="10" t="s">
        <v>37</v>
      </c>
      <c r="C25" s="23"/>
      <c r="D25" s="34"/>
      <c r="E25" s="24"/>
      <c r="F25" s="18">
        <f>SUM(F26:F31)</f>
        <v>0</v>
      </c>
      <c r="G25" s="12" t="e">
        <f>F25/$F$43</f>
        <v>#DIV/0!</v>
      </c>
      <c r="H25" s="13">
        <v>4.9213815065838405E-2</v>
      </c>
      <c r="I25" s="13">
        <v>5.4682016739820448E-2</v>
      </c>
      <c r="J25" s="13">
        <v>6.0150218413802498E-2</v>
      </c>
      <c r="K25" s="14" t="e">
        <f>IF(AND(G25&gt;=H25,G25&lt;=J25),"OK","Ajustar")</f>
        <v>#DIV/0!</v>
      </c>
    </row>
    <row r="26" spans="1:11" ht="15" customHeight="1" x14ac:dyDescent="0.2">
      <c r="A26" s="7" t="s">
        <v>38</v>
      </c>
      <c r="B26" s="8" t="s">
        <v>63</v>
      </c>
      <c r="C26" s="32" t="s">
        <v>1</v>
      </c>
      <c r="D26" s="41">
        <v>0</v>
      </c>
      <c r="E26" s="33">
        <v>30</v>
      </c>
      <c r="F26" s="17">
        <f t="shared" ref="F26:F39" si="3">D26*E26</f>
        <v>0</v>
      </c>
      <c r="G26" s="22"/>
      <c r="H26" s="22"/>
      <c r="I26" s="22"/>
      <c r="J26" s="22"/>
      <c r="K26" s="25"/>
    </row>
    <row r="27" spans="1:11" ht="22.5" x14ac:dyDescent="0.2">
      <c r="A27" s="7" t="s">
        <v>39</v>
      </c>
      <c r="B27" s="8" t="s">
        <v>45</v>
      </c>
      <c r="C27" s="32" t="s">
        <v>1</v>
      </c>
      <c r="D27" s="42">
        <v>0</v>
      </c>
      <c r="E27" s="33">
        <v>1</v>
      </c>
      <c r="F27" s="17">
        <f t="shared" si="3"/>
        <v>0</v>
      </c>
      <c r="G27" s="22"/>
      <c r="H27" s="22"/>
      <c r="I27" s="22"/>
      <c r="J27" s="22"/>
      <c r="K27" s="25"/>
    </row>
    <row r="28" spans="1:11" ht="15" customHeight="1" x14ac:dyDescent="0.2">
      <c r="A28" s="7" t="s">
        <v>40</v>
      </c>
      <c r="B28" s="8" t="s">
        <v>46</v>
      </c>
      <c r="C28" s="32" t="s">
        <v>1</v>
      </c>
      <c r="D28" s="42">
        <v>0</v>
      </c>
      <c r="E28" s="33">
        <v>1</v>
      </c>
      <c r="F28" s="17">
        <f t="shared" si="3"/>
        <v>0</v>
      </c>
      <c r="G28" s="22"/>
      <c r="H28" s="22"/>
      <c r="I28" s="22"/>
      <c r="J28" s="22"/>
      <c r="K28" s="25"/>
    </row>
    <row r="29" spans="1:11" ht="15" customHeight="1" x14ac:dyDescent="0.2">
      <c r="A29" s="7" t="s">
        <v>41</v>
      </c>
      <c r="B29" s="8" t="s">
        <v>44</v>
      </c>
      <c r="C29" s="32" t="s">
        <v>1</v>
      </c>
      <c r="D29" s="42">
        <v>0</v>
      </c>
      <c r="E29" s="33">
        <v>1</v>
      </c>
      <c r="F29" s="17">
        <f t="shared" si="3"/>
        <v>0</v>
      </c>
      <c r="G29" s="22"/>
      <c r="H29" s="22"/>
      <c r="I29" s="22"/>
      <c r="J29" s="22"/>
      <c r="K29" s="25"/>
    </row>
    <row r="30" spans="1:11" ht="15" customHeight="1" x14ac:dyDescent="0.2">
      <c r="A30" s="7" t="s">
        <v>42</v>
      </c>
      <c r="B30" s="8" t="s">
        <v>47</v>
      </c>
      <c r="C30" s="32" t="s">
        <v>1</v>
      </c>
      <c r="D30" s="42">
        <v>0</v>
      </c>
      <c r="E30" s="33">
        <v>1</v>
      </c>
      <c r="F30" s="17">
        <f t="shared" si="3"/>
        <v>0</v>
      </c>
      <c r="G30" s="22"/>
      <c r="H30" s="22"/>
      <c r="I30" s="22"/>
      <c r="J30" s="22"/>
      <c r="K30" s="25"/>
    </row>
    <row r="31" spans="1:11" ht="15" customHeight="1" thickBot="1" x14ac:dyDescent="0.25">
      <c r="A31" s="7" t="s">
        <v>43</v>
      </c>
      <c r="B31" s="8" t="s">
        <v>62</v>
      </c>
      <c r="C31" s="32" t="s">
        <v>1</v>
      </c>
      <c r="D31" s="44">
        <v>0</v>
      </c>
      <c r="E31" s="37">
        <v>1</v>
      </c>
      <c r="F31" s="17">
        <f t="shared" si="3"/>
        <v>0</v>
      </c>
      <c r="G31" s="22"/>
      <c r="H31" s="22"/>
      <c r="I31" s="22"/>
      <c r="J31" s="22"/>
      <c r="K31" s="25"/>
    </row>
    <row r="32" spans="1:11" ht="15" customHeight="1" thickBot="1" x14ac:dyDescent="0.25">
      <c r="A32" s="9">
        <v>5</v>
      </c>
      <c r="B32" s="10" t="s">
        <v>54</v>
      </c>
      <c r="C32" s="23"/>
      <c r="D32" s="34"/>
      <c r="E32" s="24"/>
      <c r="F32" s="18">
        <f>SUM(F33:F37)</f>
        <v>0</v>
      </c>
      <c r="G32" s="12" t="e">
        <f>F32/$F$43</f>
        <v>#DIV/0!</v>
      </c>
      <c r="H32" s="13">
        <v>0.20377536376111713</v>
      </c>
      <c r="I32" s="13">
        <v>0.22641707084568569</v>
      </c>
      <c r="J32" s="13">
        <v>0.24905877793025427</v>
      </c>
      <c r="K32" s="14" t="e">
        <f>IF(AND(G32&gt;=H32,G32&lt;=J32),"OK","Ajustar")</f>
        <v>#DIV/0!</v>
      </c>
    </row>
    <row r="33" spans="1:11" ht="12.75" x14ac:dyDescent="0.2">
      <c r="A33" s="7" t="s">
        <v>51</v>
      </c>
      <c r="B33" s="8" t="s">
        <v>79</v>
      </c>
      <c r="C33" s="32" t="s">
        <v>55</v>
      </c>
      <c r="D33" s="41">
        <v>0</v>
      </c>
      <c r="E33" s="33">
        <f>2*20000</f>
        <v>40000</v>
      </c>
      <c r="F33" s="17">
        <f t="shared" ref="F33:F36" si="4">D33*E33</f>
        <v>0</v>
      </c>
      <c r="G33" s="22"/>
      <c r="H33" s="22"/>
      <c r="I33" s="22"/>
      <c r="J33" s="22"/>
      <c r="K33" s="25"/>
    </row>
    <row r="34" spans="1:11" ht="22.5" x14ac:dyDescent="0.2">
      <c r="A34" s="7" t="s">
        <v>56</v>
      </c>
      <c r="B34" s="8" t="s">
        <v>60</v>
      </c>
      <c r="C34" s="32" t="s">
        <v>1</v>
      </c>
      <c r="D34" s="42">
        <v>0</v>
      </c>
      <c r="E34" s="37">
        <v>2</v>
      </c>
      <c r="F34" s="17">
        <f t="shared" si="4"/>
        <v>0</v>
      </c>
      <c r="G34" s="22"/>
      <c r="H34" s="22"/>
      <c r="I34" s="22"/>
      <c r="J34" s="22"/>
      <c r="K34" s="25"/>
    </row>
    <row r="35" spans="1:11" ht="12.75" x14ac:dyDescent="0.2">
      <c r="A35" s="7" t="s">
        <v>57</v>
      </c>
      <c r="B35" s="8" t="s">
        <v>61</v>
      </c>
      <c r="C35" s="32" t="s">
        <v>1</v>
      </c>
      <c r="D35" s="42">
        <v>0</v>
      </c>
      <c r="E35" s="37">
        <v>2</v>
      </c>
      <c r="F35" s="17">
        <f t="shared" si="4"/>
        <v>0</v>
      </c>
      <c r="G35" s="22"/>
      <c r="H35" s="22"/>
      <c r="I35" s="22"/>
      <c r="J35" s="22"/>
      <c r="K35" s="25"/>
    </row>
    <row r="36" spans="1:11" ht="15" customHeight="1" x14ac:dyDescent="0.2">
      <c r="A36" s="7" t="s">
        <v>58</v>
      </c>
      <c r="B36" s="8" t="s">
        <v>59</v>
      </c>
      <c r="C36" s="32" t="s">
        <v>1</v>
      </c>
      <c r="D36" s="42">
        <v>0</v>
      </c>
      <c r="E36" s="37">
        <v>2</v>
      </c>
      <c r="F36" s="17">
        <f t="shared" si="4"/>
        <v>0</v>
      </c>
      <c r="G36" s="22"/>
      <c r="H36" s="22"/>
      <c r="I36" s="22"/>
      <c r="J36" s="22"/>
      <c r="K36" s="25"/>
    </row>
    <row r="37" spans="1:11" ht="15" customHeight="1" thickBot="1" x14ac:dyDescent="0.25">
      <c r="A37" s="7" t="s">
        <v>76</v>
      </c>
      <c r="B37" s="8" t="s">
        <v>77</v>
      </c>
      <c r="C37" s="32" t="s">
        <v>1</v>
      </c>
      <c r="D37" s="44">
        <v>0</v>
      </c>
      <c r="E37" s="37">
        <v>1</v>
      </c>
      <c r="F37" s="17">
        <f t="shared" ref="F37" si="5">D37*E37</f>
        <v>0</v>
      </c>
      <c r="G37" s="22"/>
      <c r="H37" s="22"/>
      <c r="I37" s="22"/>
      <c r="J37" s="22"/>
      <c r="K37" s="25"/>
    </row>
    <row r="38" spans="1:11" ht="15" customHeight="1" thickBot="1" x14ac:dyDescent="0.25">
      <c r="A38" s="9">
        <v>6</v>
      </c>
      <c r="B38" s="10" t="s">
        <v>52</v>
      </c>
      <c r="C38" s="23"/>
      <c r="D38" s="34"/>
      <c r="E38" s="24"/>
      <c r="F38" s="18">
        <f>SUM(F39)</f>
        <v>0</v>
      </c>
      <c r="G38" s="12" t="e">
        <f>F38/$F$43</f>
        <v>#DIV/0!</v>
      </c>
      <c r="H38" s="13">
        <v>6.5524140748577958E-2</v>
      </c>
      <c r="I38" s="13">
        <v>7.2804600831753288E-2</v>
      </c>
      <c r="J38" s="13">
        <v>8.0085060914928619E-2</v>
      </c>
      <c r="K38" s="14" t="e">
        <f>IF(AND(G38&gt;=H38,G38&lt;=J38),"OK","Ajustar")</f>
        <v>#DIV/0!</v>
      </c>
    </row>
    <row r="39" spans="1:11" ht="15" customHeight="1" thickBot="1" x14ac:dyDescent="0.25">
      <c r="A39" s="26" t="s">
        <v>53</v>
      </c>
      <c r="B39" s="27" t="s">
        <v>66</v>
      </c>
      <c r="C39" s="32" t="s">
        <v>1</v>
      </c>
      <c r="D39" s="45">
        <v>0</v>
      </c>
      <c r="E39" s="38">
        <v>1</v>
      </c>
      <c r="F39" s="17">
        <f t="shared" si="3"/>
        <v>0</v>
      </c>
      <c r="G39" s="22"/>
      <c r="H39" s="22"/>
      <c r="I39" s="22"/>
      <c r="J39" s="22"/>
      <c r="K39" s="25"/>
    </row>
    <row r="40" spans="1:11" ht="15" customHeight="1" thickBot="1" x14ac:dyDescent="0.25">
      <c r="A40" s="9">
        <v>7</v>
      </c>
      <c r="B40" s="10" t="s">
        <v>73</v>
      </c>
      <c r="C40" s="23"/>
      <c r="D40" s="34"/>
      <c r="E40" s="24"/>
      <c r="F40" s="18">
        <f>SUM(F41)</f>
        <v>0</v>
      </c>
      <c r="G40" s="12" t="e">
        <f>F40/$F$43</f>
        <v>#DIV/0!</v>
      </c>
      <c r="H40" s="13">
        <v>3.295062905270215E-2</v>
      </c>
      <c r="I40" s="13">
        <v>3.6611810058557945E-2</v>
      </c>
      <c r="J40" s="13">
        <v>4.0272991064413739E-2</v>
      </c>
      <c r="K40" s="14" t="e">
        <f>IF(AND(G40&gt;=H40,G40&lt;=J40),"OK","Ajustar")</f>
        <v>#DIV/0!</v>
      </c>
    </row>
    <row r="41" spans="1:11" ht="15" customHeight="1" thickBot="1" x14ac:dyDescent="0.25">
      <c r="A41" s="26" t="s">
        <v>67</v>
      </c>
      <c r="B41" s="27" t="s">
        <v>68</v>
      </c>
      <c r="C41" s="32" t="s">
        <v>1</v>
      </c>
      <c r="D41" s="45">
        <v>0</v>
      </c>
      <c r="E41" s="38">
        <v>30</v>
      </c>
      <c r="F41" s="17">
        <f t="shared" ref="F41" si="6">D41*E41</f>
        <v>0</v>
      </c>
      <c r="G41" s="22"/>
      <c r="H41" s="22"/>
      <c r="I41" s="22"/>
      <c r="J41" s="22"/>
      <c r="K41" s="25"/>
    </row>
    <row r="42" spans="1:11" ht="23.25" thickBot="1" x14ac:dyDescent="0.25">
      <c r="A42" s="9">
        <v>8</v>
      </c>
      <c r="B42" s="10" t="s">
        <v>71</v>
      </c>
      <c r="C42" s="39" t="s">
        <v>69</v>
      </c>
      <c r="D42" s="45">
        <v>0</v>
      </c>
      <c r="E42" s="40">
        <f>8*12</f>
        <v>96</v>
      </c>
      <c r="F42" s="18">
        <f>D42*E42</f>
        <v>0</v>
      </c>
      <c r="G42" s="12" t="e">
        <f>F42/$F$43</f>
        <v>#DIV/0!</v>
      </c>
      <c r="H42" s="13">
        <v>0.11313520704790439</v>
      </c>
      <c r="I42" s="13">
        <v>0.12570578560878265</v>
      </c>
      <c r="J42" s="13">
        <v>0.13827636416966094</v>
      </c>
      <c r="K42" s="14" t="e">
        <f>IF(AND(G42&gt;=H42,G42&lt;=J42),"OK","Ajustar")</f>
        <v>#DIV/0!</v>
      </c>
    </row>
    <row r="43" spans="1:11" ht="25.9" customHeight="1" thickBot="1" x14ac:dyDescent="0.25">
      <c r="A43" s="48" t="s">
        <v>11</v>
      </c>
      <c r="B43" s="49"/>
      <c r="C43" s="49"/>
      <c r="D43" s="49"/>
      <c r="E43" s="50"/>
      <c r="F43" s="19">
        <f>F6+F21+F22+F25+F32+F38+F40+F42</f>
        <v>0</v>
      </c>
    </row>
  </sheetData>
  <mergeCells count="4">
    <mergeCell ref="A1:F1"/>
    <mergeCell ref="A43:E43"/>
    <mergeCell ref="A4:F4"/>
    <mergeCell ref="A2:F3"/>
  </mergeCells>
  <phoneticPr fontId="7" type="noConversion"/>
  <pageMargins left="0.7" right="0.7" top="0.75" bottom="0.75" header="0.3" footer="0.3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 de Propostas</vt:lpstr>
      <vt:lpstr>'Modelo de Propostas'!Area_de_impressao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Canzi</dc:creator>
  <cp:lastModifiedBy>Igor Costa de Toledo</cp:lastModifiedBy>
  <cp:lastPrinted>2026-03-10T17:46:37Z</cp:lastPrinted>
  <dcterms:created xsi:type="dcterms:W3CDTF">2022-09-11T21:55:37Z</dcterms:created>
  <dcterms:modified xsi:type="dcterms:W3CDTF">2026-03-10T18:08:38Z</dcterms:modified>
</cp:coreProperties>
</file>