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M:\COMISSOES\CPLC\CPLC 2024\LICITAÇÃO ELETRÔNICA - LE\LE 61 -2024 - CONSULT. ACOMP. SUPERV. E APOIO A FISCALIZAÇÃO REESTRUTURAÇÃO RODOFERROVIÁRIA- 1000000061\diligencia\resposta diligencia\"/>
    </mc:Choice>
  </mc:AlternateContent>
  <xr:revisionPtr revIDLastSave="0" documentId="8_{AEE0AA04-ED9A-4131-9450-66A357E14BF3}" xr6:coauthVersionLast="47" xr6:coauthVersionMax="47" xr10:uidLastSave="{00000000-0000-0000-0000-000000000000}"/>
  <bookViews>
    <workbookView xWindow="28680" yWindow="-120" windowWidth="29040" windowHeight="15840" firstSheet="3" activeTab="3" xr2:uid="{3FAC998F-8E79-4687-9CA1-E197ADC0FA91}"/>
  </bookViews>
  <sheets>
    <sheet name="PLANILHA" sheetId="2" state="hidden" r:id="rId1"/>
    <sheet name="DNIT JAN-24" sheetId="3" state="hidden" r:id="rId2"/>
    <sheet name="DESPESAS DIVERSAS" sheetId="4" state="hidden" r:id="rId3"/>
    <sheet name="PLANILHA FINAL" sheetId="5" r:id="rId4"/>
    <sheet name="PROPOSTA" sheetId="6" r:id="rId5"/>
    <sheet name="CFF" sheetId="7" r:id="rId6"/>
    <sheet name="BDI" sheetId="8" r:id="rId7"/>
    <sheet name="CUSTO.ADM." sheetId="9" r:id="rId8"/>
    <sheet name="REM.EMP." sheetId="10" r:id="rId9"/>
  </sheets>
  <externalReferences>
    <externalReference r:id="rId10"/>
  </externalReferences>
  <definedNames>
    <definedName name="\i">#REF!</definedName>
    <definedName name="__________________OUT98" hidden="1">{#N/A,#N/A,TRUE,"Serviços"}</definedName>
    <definedName name="_____________OUT98" hidden="1">{#N/A,#N/A,TRUE,"Serviços"}</definedName>
    <definedName name="____________OUT98" hidden="1">{#N/A,#N/A,TRUE,"Serviços"}</definedName>
    <definedName name="____________OUT988" hidden="1">{#N/A,#N/A,TRUE,"Serviços"}</definedName>
    <definedName name="___________OUT98" hidden="1">{#N/A,#N/A,TRUE,"Serviços"}</definedName>
    <definedName name="___________OUT988" hidden="1">{#N/A,#N/A,TRUE,"Serviços"}</definedName>
    <definedName name="___________OUT9888" hidden="1">{#N/A,#N/A,TRUE,"Serviços"}</definedName>
    <definedName name="__________OUT98" hidden="1">{#N/A,#N/A,TRUE,"Serviços"}</definedName>
    <definedName name="_________OUT98" hidden="1">{#N/A,#N/A,TRUE,"Serviços"}</definedName>
    <definedName name="_________OUTT98" hidden="1">{#N/A,#N/A,TRUE,"Serviços"}</definedName>
    <definedName name="_________OUTT988" hidden="1">{#N/A,#N/A,TRUE,"Serviços"}</definedName>
    <definedName name="________OUT98" hidden="1">{#N/A,#N/A,TRUE,"Serviços"}</definedName>
    <definedName name="________OUTTT98" hidden="1">{#N/A,#N/A,TRUE,"Serviços"}</definedName>
    <definedName name="_______OUT98" hidden="1">{#N/A,#N/A,TRUE,"Serviços"}</definedName>
    <definedName name="_______OUT9888" hidden="1">{#N/A,#N/A,TRUE,"Serviços"}</definedName>
    <definedName name="______OUT98" hidden="1">{#N/A,#N/A,TRUE,"Serviços"}</definedName>
    <definedName name="______OUTT98888" hidden="1">{#N/A,#N/A,TRUE,"Serviços"}</definedName>
    <definedName name="_____OUT98" hidden="1">{#N/A,#N/A,TRUE,"Serviços"}</definedName>
    <definedName name="_____OUTTT988" hidden="1">{#N/A,#N/A,TRUE,"Serviços"}</definedName>
    <definedName name="____OUT98" hidden="1">{#N/A,#N/A,TRUE,"Serviços"}</definedName>
    <definedName name="____out99" hidden="1">{#N/A,#N/A,TRUE,"Serviços"}</definedName>
    <definedName name="____OUTTT98" hidden="1">{#N/A,#N/A,TRUE,"Serviços"}</definedName>
    <definedName name="____sub1">#REF!</definedName>
    <definedName name="____sub3">#REF!</definedName>
    <definedName name="___OUT98" hidden="1">{#N/A,#N/A,TRUE,"Serviços"}</definedName>
    <definedName name="___out99" hidden="1">{#N/A,#N/A,TRUE,"Serviços"}</definedName>
    <definedName name="___sub2">#REF!</definedName>
    <definedName name="___sub4">#REF!</definedName>
    <definedName name="___xlfn_IFNA">#N/A</definedName>
    <definedName name="__123Graph_A" hidden="1">#REF!</definedName>
    <definedName name="__123Graph_AGraph1" hidden="1">#REF!</definedName>
    <definedName name="__123Graph_AGraph10" hidden="1">#REF!</definedName>
    <definedName name="__123Graph_AGraph11" hidden="1">#REF!</definedName>
    <definedName name="__123Graph_AGraph12" hidden="1">#REF!</definedName>
    <definedName name="__123Graph_AGraph2" hidden="1">#REF!</definedName>
    <definedName name="__123Graph_AGraph3" hidden="1">#REF!</definedName>
    <definedName name="__123Graph_AGraph4" hidden="1">#REF!</definedName>
    <definedName name="__123Graph_AGraph5" hidden="1">#REF!</definedName>
    <definedName name="__123Graph_AGraph6" hidden="1">#REF!</definedName>
    <definedName name="__123Graph_AGraph7" hidden="1">#REF!</definedName>
    <definedName name="__123Graph_AGraph8" hidden="1">#REF!</definedName>
    <definedName name="__123Graph_AGraph9" hidden="1">#REF!</definedName>
    <definedName name="__123Graph_B" hidden="1">#REF!</definedName>
    <definedName name="__123Graph_BGraph1" hidden="1">#REF!</definedName>
    <definedName name="__123Graph_BGraph10" hidden="1">#REF!</definedName>
    <definedName name="__123Graph_BGraph11" hidden="1">#REF!</definedName>
    <definedName name="__123Graph_BGraph12" hidden="1">#REF!</definedName>
    <definedName name="__123Graph_BGraph2" hidden="1">#REF!</definedName>
    <definedName name="__123Graph_BGraph3" hidden="1">#REF!</definedName>
    <definedName name="__123Graph_BGraph4" hidden="1">#REF!</definedName>
    <definedName name="__123Graph_BGraph5" hidden="1">#REF!</definedName>
    <definedName name="__123Graph_BGraph6" hidden="1">#REF!</definedName>
    <definedName name="__123Graph_BGraph7" hidden="1">#REF!</definedName>
    <definedName name="__123Graph_BGraph8" hidden="1">#REF!</definedName>
    <definedName name="__123Graph_BGraph9" hidden="1">#REF!</definedName>
    <definedName name="__123Graph_C" hidden="1">#REF!</definedName>
    <definedName name="__123Graph_CGraph7" hidden="1">#REF!</definedName>
    <definedName name="__123Graph_CGraph8" hidden="1">#REF!</definedName>
    <definedName name="__123Graph_D" hidden="1">#REF!</definedName>
    <definedName name="__123Graph_DGraph7" hidden="1">#REF!</definedName>
    <definedName name="__123Graph_DGraph8" hidden="1">#REF!</definedName>
    <definedName name="__123Graph_E" hidden="1">#REF!</definedName>
    <definedName name="__123Graph_EGraph7" hidden="1">#REF!</definedName>
    <definedName name="__123Graph_EGraph8" hidden="1">#REF!</definedName>
    <definedName name="__123Graph_X" hidden="1">#REF!</definedName>
    <definedName name="__123Graph_XGraph1" hidden="1">#REF!</definedName>
    <definedName name="__123Graph_XGraph10" hidden="1">#REF!</definedName>
    <definedName name="__123Graph_XGraph11" hidden="1">#REF!</definedName>
    <definedName name="__123Graph_XGraph12" hidden="1">#REF!</definedName>
    <definedName name="__123Graph_XGraph2" hidden="1">#REF!</definedName>
    <definedName name="__123Graph_XGraph3" hidden="1">#REF!</definedName>
    <definedName name="__123Graph_XGraph4" hidden="1">#REF!</definedName>
    <definedName name="__123Graph_XGraph5" hidden="1">#REF!</definedName>
    <definedName name="__123Graph_XGraph6" hidden="1">#REF!</definedName>
    <definedName name="__123Graph_XGraph7" hidden="1">#REF!</definedName>
    <definedName name="__123Graph_XGraph8" hidden="1">#REF!</definedName>
    <definedName name="__123Graph_XGraph9" hidden="1">#REF!</definedName>
    <definedName name="__IntlFixup" hidden="1">TRUE</definedName>
    <definedName name="__OUT98" hidden="1">{#N/A,#N/A,TRUE,"Serviços"}</definedName>
    <definedName name="__OUT988888" hidden="1">{#N/A,#N/A,TRUE,"Serviços"}</definedName>
    <definedName name="__xlfn.AVERAGEIF" hidden="1">#NAME?</definedName>
    <definedName name="__xlfn.RTD" hidden="1">#NAME?</definedName>
    <definedName name="__xlfn_IFNA">#N/A</definedName>
    <definedName name="_1830201" hidden="1">#N/A</definedName>
    <definedName name="_Fill" hidden="1">#REF!</definedName>
    <definedName name="_xlnm._FilterDatabase" localSheetId="1" hidden="1">'DNIT JAN-24'!$B$1:$Z$103</definedName>
    <definedName name="_ISM1">#REF!</definedName>
    <definedName name="_Key1" hidden="1">#REF!</definedName>
    <definedName name="_Key2" hidden="1">#REF!</definedName>
    <definedName name="_Order1" hidden="1">255</definedName>
    <definedName name="_Order2" hidden="1">0</definedName>
    <definedName name="_OUT98" hidden="1">{#N/A,#N/A,TRUE,"Serviços"}</definedName>
    <definedName name="_OUT98_" hidden="1">{#N/A,#N/A,TRUE,"Serviços"}</definedName>
    <definedName name="_OUTTTT9888" hidden="1">{#N/A,#N/A,TRUE,"Serviços"}</definedName>
    <definedName name="_Parse_On" hidden="1">#REF!</definedName>
    <definedName name="_Parse_Out" hidden="1">#REF!</definedName>
    <definedName name="_Regression_Int" hidden="1">1</definedName>
    <definedName name="_Sng">{"um","mil","um milhão","um bilhão","um trilhão"}</definedName>
    <definedName name="_sng1">{"um","mil","um milhão","um bilhão","um trilhão"}</definedName>
    <definedName name="_Sort" hidden="1">#REF!</definedName>
    <definedName name="a">#REF!</definedName>
    <definedName name="aa" hidden="1">{"'EI 060 02'!$A$1:$K$59"}</definedName>
    <definedName name="aaaa" hidden="1">#REF!</definedName>
    <definedName name="aaaaa" hidden="1">{#N/A,#N/A,FALSE,"MO (2)"}</definedName>
    <definedName name="acost" hidden="1">{#N/A,#N/A,TRUE,"Serviços"}</definedName>
    <definedName name="ad" hidden="1">{#N/A,#N/A,FALSE,"MO (2)"}</definedName>
    <definedName name="AD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lex" hidden="1">{#N/A,#N/A,FALSE,"MO (2)"}</definedName>
    <definedName name="alex_1" hidden="1">{#N/A,#N/A,FALSE,"MO (2)"}</definedName>
    <definedName name="am" hidden="1">{#N/A,#N/A,FALSE,"MO (2)"}</definedName>
    <definedName name="anscount" hidden="1">3</definedName>
    <definedName name="ant" hidden="1">{#N/A,#N/A,FALSE,"MO (2)"}</definedName>
    <definedName name="ant_1" hidden="1">{#N/A,#N/A,FALSE,"MO (2)"}</definedName>
    <definedName name="_xlnm.Print_Area" localSheetId="1">'DNIT JAN-24'!$A$1:$AA$103</definedName>
    <definedName name="_xlnm.Print_Area" localSheetId="0">PLANILHA!$A$1:$H$42</definedName>
    <definedName name="_xlnm.Print_Area" localSheetId="3">'PLANILHA FINAL'!$A$1:$H$42</definedName>
    <definedName name="asasa" hidden="1">{#N/A,#N/A,FALSE,"MO (2)"}</definedName>
    <definedName name="ASDFG" hidden="1">{#N/A,#N/A,TRUE,"Serviços"}</definedName>
    <definedName name="asdfghqefha" hidden="1">{#N/A,#N/A,FALSE,"MO (2)"}</definedName>
    <definedName name="ASFGG" hidden="1">{#N/A,#N/A,TRUE,"Serviços"}</definedName>
    <definedName name="asss" hidden="1">{#N/A,#N/A,TRUE,"Serviços"}</definedName>
    <definedName name="bacia16">#REF!</definedName>
    <definedName name="batista" hidden="1">{#N/A,#N/A,FALSE,"SS 1";#N/A,#N/A,FALSE,"SS 2";#N/A,#N/A,FALSE,"TER 1 (1)";#N/A,#N/A,FALSE,"TER 1 (2)";#N/A,#N/A,FALSE,"TER 2 ";#N/A,#N/A,FALSE,"TP  (1)";#N/A,#N/A,FALSE,"TP  (2)";#N/A,#N/A,FALSE,"CM BAR"}</definedName>
    <definedName name="bbbb" hidden="1">{#N/A,#N/A,FALSE,"MO (2)"}</definedName>
    <definedName name="bbbb_1" hidden="1">{#N/A,#N/A,FALSE,"MO (2)"}</definedName>
    <definedName name="bbbbbbb" hidden="1">{#N/A,#N/A,FALSE,"MO (2)"}</definedName>
    <definedName name="bdi">#REF!</definedName>
    <definedName name="Bloco" hidden="1">#REF!</definedName>
    <definedName name="Bloco2" hidden="1">#REF!</definedName>
    <definedName name="BR">#REF!</definedName>
    <definedName name="Ç" hidden="1">{#N/A,#N/A,FALSE,"MO (2)"}</definedName>
    <definedName name="CA">#REF!</definedName>
    <definedName name="CAC">#REF!</definedName>
    <definedName name="cadeira" hidden="1">{#N/A,#N/A,TRUE,"Serviços"}</definedName>
    <definedName name="CadIns" hidden="1">#REF!</definedName>
    <definedName name="CadSrv" hidden="1">#REF!</definedName>
    <definedName name="CALUMBI">NA()</definedName>
    <definedName name="CAM">#REF!</definedName>
    <definedName name="CAPA" hidden="1">{#N/A,#N/A,TRUE,"Serviços"}</definedName>
    <definedName name="capa1" hidden="1">{#N/A,#N/A,TRUE,"Serviços"}</definedName>
    <definedName name="capa11" hidden="1">{#N/A,#N/A,TRUE,"Serviços"}</definedName>
    <definedName name="capa2" hidden="1">{#N/A,#N/A,TRUE,"Serviços"}</definedName>
    <definedName name="capa22" hidden="1">{#N/A,#N/A,TRUE,"Serviços"}</definedName>
    <definedName name="CAPAA" hidden="1">{#N/A,#N/A,TRUE,"Serviços"}</definedName>
    <definedName name="CARLA" hidden="1">{#N/A,#N/A,FALSE,"SS";#N/A,#N/A,FALSE,"TER1";#N/A,#N/A,FALSE,"TER2";#N/A,#N/A,FALSE,"TER3";#N/A,#N/A,FALSE,"TP1";#N/A,#N/A,FALSE,"TP2";#N/A,#N/A,FALSE,"TP3";#N/A,#N/A,FALSE,"DI1";#N/A,#N/A,FALSE,"DI2";#N/A,#N/A,FALSE,"DI3";#N/A,#N/A,FALSE,"DS1";#N/A,#N/A,FALSE,"DS2";#N/A,#N/A,FALSE,"CM"}</definedName>
    <definedName name="CCE">#REF!</definedName>
    <definedName name="cch" hidden="1">#N/A</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have" hidden="1">#REF!</definedName>
    <definedName name="Chave1" hidden="1">#REF!</definedName>
    <definedName name="Clas" hidden="1">MAX(LEN(#REF!))</definedName>
    <definedName name="Clas_1" hidden="1">MAX(LEN(#REF!))</definedName>
    <definedName name="Cliente" hidden="1">""</definedName>
    <definedName name="Cls" hidden="1">#N/A</definedName>
    <definedName name="CMA">#REF!</definedName>
    <definedName name="CMT">#REF!</definedName>
    <definedName name="Cod" hidden="1">#REF!</definedName>
    <definedName name="Codigo" hidden="1">#REF!</definedName>
    <definedName name="COFINS">#REF!</definedName>
    <definedName name="Coluna" hidden="1">#REF!</definedName>
    <definedName name="Comp" hidden="1">#REF!</definedName>
    <definedName name="COR">#REF!</definedName>
    <definedName name="COTACAO" hidden="1">{#N/A,#N/A,TRUE,"Serviços"}</definedName>
    <definedName name="CPA">#REF!</definedName>
    <definedName name="CPI">#REF!</definedName>
    <definedName name="CpuAux" hidden="1">#REF!</definedName>
    <definedName name="CPUs" hidden="1">#REF!</definedName>
    <definedName name="CRIT" hidden="1">#REF!</definedName>
    <definedName name="_xlnm.Criteria" hidden="1">#REF!</definedName>
    <definedName name="CRN">#REF!</definedName>
    <definedName name="CRO">#REF!</definedName>
    <definedName name="Cron" hidden="1">{#N/A,#N/A,FALSE,"MO (2)"}</definedName>
    <definedName name="Cron_1" hidden="1">{#N/A,#N/A,FALSE,"MO (2)"}</definedName>
    <definedName name="cronograma" hidden="1">{#N/A,#N/A,TRUE,"Plan1"}</definedName>
    <definedName name="CRR">#REF!</definedName>
    <definedName name="CTO">#REF!</definedName>
    <definedName name="cu" hidden="1">{#N/A,#N/A,TRUE,"Serviços"}</definedName>
    <definedName name="Cun" localSheetId="3" hidden="1">VLOOKUP(#REF!,rec,5,0)</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Dados1">#REF!</definedName>
    <definedName name="DAER1" hidden="1">{#N/A,#N/A,TRUE,"Serviços"}</definedName>
    <definedName name="DAER11" hidden="1">{#N/A,#N/A,TRUE,"Serviços"}</definedName>
    <definedName name="data">#REF!</definedName>
    <definedName name="ddere" hidden="1">{#N/A,#N/A,FALSE,"MO (2)"}</definedName>
    <definedName name="deb" hidden="1">#REF!</definedName>
    <definedName name="defensas" hidden="1">#REF!</definedName>
    <definedName name="DEQ">#REF!</definedName>
    <definedName name="DescAux" hidden="1">#N/A</definedName>
    <definedName name="Dez">{"dez","vinte","trinta","quarenta","cinquenta","sessenta","setenta","oitenta","noventa"}</definedName>
    <definedName name="DF">#REF!</definedName>
    <definedName name="dfdfdfd" hidden="1">{#N/A,#N/A,FALSE,"MO (2)"}</definedName>
    <definedName name="dfgs" hidden="1">{#N/A,#N/A,TRUE,"Serviços"}</definedName>
    <definedName name="dfgss" hidden="1">{#N/A,#N/A,TRUE,"Serviços"}</definedName>
    <definedName name="dfm">#REF!</definedName>
    <definedName name="DGF" hidden="1">{#N/A,#N/A,FALSE,"MO (2)"}</definedName>
    <definedName name="DGF_1" hidden="1">{#N/A,#N/A,FALSE,"MO (2)"}</definedName>
    <definedName name="di">#REF!</definedName>
    <definedName name="DMTc">#REF!</definedName>
    <definedName name="Dsc" hidden="1">#N/A</definedName>
    <definedName name="Edit" hidden="1">#REF!</definedName>
    <definedName name="Edital">#REF!</definedName>
    <definedName name="eeeee" hidden="1">{#N/A,#N/A,FALSE,"MO (2)"}</definedName>
    <definedName name="EmpAux" hidden="1">""</definedName>
    <definedName name="Empr" hidden="1">#REF!</definedName>
    <definedName name="eng." hidden="1">{#N/A,#N/A,FALSE,"MO (2)"}</definedName>
    <definedName name="ENGENHARIA" hidden="1">{#N/A,#N/A,FALSE,"MO (2)"}</definedName>
    <definedName name="EQ" hidden="1">#REF!</definedName>
    <definedName name="EQUIP">#REF!</definedName>
    <definedName name="EQUIPO1">#REF!</definedName>
    <definedName name="ereerer" hidden="1">{#N/A,#N/A,FALSE,"MO (2)"}</definedName>
    <definedName name="ES">#REF!</definedName>
    <definedName name="est">#REF!</definedName>
    <definedName name="EU" hidden="1">{#N/A,#N/A,FALSE,"MO (2)"}</definedName>
    <definedName name="EU_1" hidden="1">{#N/A,#N/A,FALSE,"MO (2)"}</definedName>
    <definedName name="f">#REF!</definedName>
    <definedName name="FATURAS2002" hidden="1">{#N/A,#N/A,TRUE,"Serviços"}</definedName>
    <definedName name="FATURAS20022" hidden="1">{#N/A,#N/A,TRUE,"Serviços"}</definedName>
    <definedName name="fernanda" hidden="1">{#N/A,#N/A,FALSE,"GERAL";#N/A,#N/A,FALSE,"012-96";#N/A,#N/A,FALSE,"018-96";#N/A,#N/A,FALSE,"027-96";#N/A,#N/A,FALSE,"059-96";#N/A,#N/A,FALSE,"076-96";#N/A,#N/A,FALSE,"019-97";#N/A,#N/A,FALSE,"021-97";#N/A,#N/A,FALSE,"022-97";#N/A,#N/A,FALSE,"028-97"}</definedName>
    <definedName name="fffff" hidden="1">{"'EI 060 02'!$A$1:$K$59"}</definedName>
    <definedName name="fgff" hidden="1">{#N/A,#N/A,FALSE,"MO (2)"}</definedName>
    <definedName name="fgff_1" hidden="1">{#N/A,#N/A,FALSE,"MO (2)"}</definedName>
    <definedName name="FOLHA01" hidden="1">{#N/A,#N/A,TRUE,"Serviços"}</definedName>
    <definedName name="FOLHA011" hidden="1">{#N/A,#N/A,TRUE,"Serviços"}</definedName>
    <definedName name="folha1" hidden="1">{#N/A,#N/A,TRUE,"Serviços"}</definedName>
    <definedName name="folha11" hidden="1">{#N/A,#N/A,TRUE,"Serviços"}</definedName>
    <definedName name="Fot" hidden="1">{"'EI 060 02'!$A$1:$K$59"}</definedName>
    <definedName name="Fresagem01" hidden="1">{#N/A,#N/A,TRUE,"Serviços"}</definedName>
    <definedName name="Fresagem011" hidden="1">{#N/A,#N/A,TRUE,"Serviços"}</definedName>
    <definedName name="geral">#REF!</definedName>
    <definedName name="gfgfgfg" hidden="1">{#N/A,#N/A,FALSE,"MO (2)"}</definedName>
    <definedName name="ghghgh" hidden="1">{#N/A,#N/A,FALSE,"MO (2)"}</definedName>
    <definedName name="_xlnm.Recorder">#REF!</definedName>
    <definedName name="gtryfj" hidden="1">{#N/A,#N/A,TRUE,"Serviços"}</definedName>
    <definedName name="gtryfjj" hidden="1">{#N/A,#N/A,TRUE,"Serviços"}</definedName>
    <definedName name="H">#REF!</definedName>
    <definedName name="hhhhh" hidden="1">{#N/A,#N/A,FALSE,"MO (2)"}</definedName>
    <definedName name="hjhjhjhju" hidden="1">{#N/A,#N/A,FALSE,"MO (2)"}</definedName>
    <definedName name="HTML_CodePage" hidden="1">1252</definedName>
    <definedName name="HTML_Control" hidden="1">{"'EI 060 02'!$A$1:$K$59"}</definedName>
    <definedName name="HTML_Description" hidden="1">""</definedName>
    <definedName name="HTML_Email" hidden="1">""</definedName>
    <definedName name="HTML_Header" hidden="1">"EI 060 02"</definedName>
    <definedName name="HTML_LastUpdate" hidden="1">"05/05/03"</definedName>
    <definedName name="HTML_LineAfter" hidden="1">FALSE</definedName>
    <definedName name="HTML_LineBefore" hidden="1">FALSE</definedName>
    <definedName name="HTML_Name" hidden="1">"Keyloir"</definedName>
    <definedName name="HTML_OBDlg2" hidden="1">TRUE</definedName>
    <definedName name="HTML_OBDlg4" hidden="1">TRUE</definedName>
    <definedName name="HTML_OS" hidden="1">0</definedName>
    <definedName name="HTML_PathFile" hidden="1">"C:\Meus documentos\EI 060-02.htm"</definedName>
    <definedName name="HTML_Title" hidden="1">"EI 060-02 Relatório"</definedName>
    <definedName name="i">#REF!</definedName>
    <definedName name="Insumos" hidden="1">#REF!</definedName>
    <definedName name="ISSQN">#REF!</definedName>
    <definedName name="Itens" hidden="1">#REF!</definedName>
    <definedName name="j" hidden="1">{#N/A,#N/A,FALSE,"MO (2)"}</definedName>
    <definedName name="JANEIRO2003" hidden="1">{#N/A,#N/A,TRUE,"Serviços"}</definedName>
    <definedName name="JANEIRO20033" hidden="1">{#N/A,#N/A,TRUE,"Serviços"}</definedName>
    <definedName name="jhjhjhjju" hidden="1">{#N/A,#N/A,FALSE,"MO (2)"}</definedName>
    <definedName name="jjjjj" hidden="1">{#N/A,#N/A,FALSE,"MO (2)"}</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uj5">#REF!</definedName>
    <definedName name="juca" hidden="1">{#N/A,#N/A,FALSE,"SS 1";#N/A,#N/A,FALSE,"TER 1 (A)";#N/A,#N/A,FALSE,"SS 2";#N/A,#N/A,FALSE,"TER 1 (B)";#N/A,#N/A,FALSE,"TER 1 (C)";#N/A,#N/A,FALSE,"TER 1 (D)";#N/A,#N/A,FALSE,"TER 1 (E)";#N/A,#N/A,FALSE,"TER 2 "}</definedName>
    <definedName name="ki">#REF!</definedName>
    <definedName name="kkkkkk" hidden="1">{#N/A,#N/A,FALSE,"MO (2)"}</definedName>
    <definedName name="klklklkl" hidden="1">{#N/A,#N/A,FALSE,"MO (2)"}</definedName>
    <definedName name="la" hidden="1">{#N/A,#N/A,FALSE,"MO (2)"}</definedName>
    <definedName name="la_1" hidden="1">{#N/A,#N/A,FALSE,"MO (2)"}</definedName>
    <definedName name="lab" hidden="1">{#N/A,#N/A,TRUE,"Serviços"}</definedName>
    <definedName name="labb" hidden="1">{#N/A,#N/A,TRUE,"Serviços"}</definedName>
    <definedName name="LDI">#REF!</definedName>
    <definedName name="ldnfkljsndf">#REF!</definedName>
    <definedName name="Local" hidden="1">""</definedName>
    <definedName name="Lote">#REF!</definedName>
    <definedName name="LU">#REF!</definedName>
    <definedName name="m">#REF!</definedName>
    <definedName name="Max" hidden="1">COUNTIF(#REF!,"&lt;&gt;0")+3</definedName>
    <definedName name="MEQ">#REF!</definedName>
    <definedName name="MO" hidden="1">#REF!</definedName>
    <definedName name="MOB">#REF!</definedName>
    <definedName name="Modelo" hidden="1">#REF!</definedName>
    <definedName name="MP" hidden="1">#REF!</definedName>
    <definedName name="muni">NA()</definedName>
    <definedName name="municipio">NA()</definedName>
    <definedName name="municipioselecionado">NA()</definedName>
    <definedName name="naoselecionado">NA()</definedName>
    <definedName name="NLEq" hidden="1">4</definedName>
    <definedName name="NLMo" hidden="1">6</definedName>
    <definedName name="NLMp" hidden="1">5</definedName>
    <definedName name="NLTr" hidden="1">3</definedName>
    <definedName name="Obra" hidden="1">""</definedName>
    <definedName name="OnOff" hidden="1">"ON"</definedName>
    <definedName name="orçamrest" hidden="1">{#N/A,#N/A,TRUE,"Serviços"}</definedName>
    <definedName name="orçamrestt" hidden="1">{#N/A,#N/A,TRUE,"Serviços"}</definedName>
    <definedName name="Ordem" hidden="1">#REF!</definedName>
    <definedName name="Origem" hidden="1">#REF!</definedName>
    <definedName name="p">#REF!</definedName>
    <definedName name="per">#REF!</definedName>
    <definedName name="perp">#REF!</definedName>
    <definedName name="PIS">#REF!</definedName>
    <definedName name="PISTA" hidden="1">{#N/A,#N/A,TRUE,"Serviços"}</definedName>
    <definedName name="Plan1" hidden="1">#REF!</definedName>
    <definedName name="planilha" hidden="1">{#N/A,#N/A,TRUE,"Serviços"}</definedName>
    <definedName name="Plu">{""," mil"," milhões"," bilhões"," trilhões"}</definedName>
    <definedName name="PNV">#REF!</definedName>
    <definedName name="popopopo" hidden="1">{#N/A,#N/A,FALSE,"MO (2)"}</definedName>
    <definedName name="Posição" hidden="1">#REF!</definedName>
    <definedName name="Prd" hidden="1">#N/A</definedName>
    <definedName name="PrdAux" hidden="1">#N/A</definedName>
    <definedName name="PRINT_AREA_MI">#REF!</definedName>
    <definedName name="PROD_1" hidden="1">{#N/A,#N/A,TRUE,"Serviços"}</definedName>
    <definedName name="PROD_11" hidden="1">{#N/A,#N/A,TRUE,"Serviços"}</definedName>
    <definedName name="Pto" hidden="1">ROUND(#REF!*#REF!,2)</definedName>
    <definedName name="Pun" hidden="1">#N/A</definedName>
    <definedName name="q">#REF!</definedName>
    <definedName name="QD" hidden="1">#REF!</definedName>
    <definedName name="qqqqq" hidden="1">{#N/A,#N/A,FALSE,"MO (2)"}</definedName>
    <definedName name="QTD" hidden="1">#REF!</definedName>
    <definedName name="QtEq" hidden="1">#REF!</definedName>
    <definedName name="QtMo" hidden="1">#REF!</definedName>
    <definedName name="QtMp" hidden="1">#REF!</definedName>
    <definedName name="QtTr" hidden="1">#REF!</definedName>
    <definedName name="Recorder">#REF!</definedName>
    <definedName name="REL" hidden="1">{#N/A,#N/A,TRUE,"Serviços"}</definedName>
    <definedName name="Relat" hidden="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su" hidden="1">{#N/A,#N/A,FALSE,"MO (2)"}</definedName>
    <definedName name="resumoii" hidden="1">{#N/A,#N/A,FALSE,"MO (2)"}</definedName>
    <definedName name="resumou" hidden="1">{#N/A,#N/A,TRUE,"Plan1"}</definedName>
    <definedName name="Rod" hidden="1">#REF!</definedName>
    <definedName name="rr" hidden="1">{#N/A,#N/A,TRUE,"Serviços"}</definedName>
    <definedName name="rrff" hidden="1">{#N/A,#N/A,TRUE,"Serviços"}</definedName>
    <definedName name="rrfff" hidden="1">{#N/A,#N/A,TRUE,"Serviços"}</definedName>
    <definedName name="rrr" hidden="1">{#N/A,#N/A,TRUE,"Serviços"}</definedName>
    <definedName name="S" hidden="1">{#N/A,#N/A,TRUE,"Serviços"}</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dsd">#REF!</definedName>
    <definedName name="sdsdsds" hidden="1">{#N/A,#N/A,FALSE,"MO (2)"}</definedName>
    <definedName name="sdsdsdsx" hidden="1">{#N/A,#N/A,FALSE,"MO (2)"}</definedName>
    <definedName name="SE" hidden="1">#REF!</definedName>
    <definedName name="selecionado">NA()</definedName>
    <definedName name="sencount" hidden="1">1</definedName>
    <definedName name="sertânia">NA()</definedName>
    <definedName name="SETEMBRO" hidden="1">{#N/A,#N/A,TRUE,"Serviços"}</definedName>
    <definedName name="SETEMBROO" hidden="1">{#N/A,#N/A,TRUE,"Serviços"}</definedName>
    <definedName name="SICRO">#REF!</definedName>
    <definedName name="SINTETICO" hidden="1">{#N/A,#N/A,TRUE,"TER  EXT";#N/A,#N/A,TRUE,"TER  EXT";#N/A,#N/A,TRUE,"LAT  ESQ";#N/A,#N/A,TRUE,"FRONTAL";#N/A,#N/A,TRUE,"POST";#N/A,#N/A,TRUE,"LAT  DIR"}</definedName>
    <definedName name="Sml">{"um","dois","três","quatro","cinco","seis","sete","oito","nove","dez","onze","doze","treze","quatorze","quinze","dezesseis","dezessete","dezoito","dezenove"}</definedName>
    <definedName name="Sng">{"um","mil","um milhão","um bilhão","um trilhão"}</definedName>
    <definedName name="solver_lin" hidden="1">0</definedName>
    <definedName name="solver_num" hidden="1">0</definedName>
    <definedName name="solver_opt" hidden="1">#REF!</definedName>
    <definedName name="solver_typ" hidden="1">1</definedName>
    <definedName name="solver_val" hidden="1">0</definedName>
    <definedName name="SRV" hidden="1">#REF!</definedName>
    <definedName name="SS" hidden="1">#REF!</definedName>
    <definedName name="SSS">#REF!</definedName>
    <definedName name="SSS_1" hidden="1">{#N/A,#N/A,FALSE,"MO (2)"}</definedName>
    <definedName name="ssss">{"um","dois","três","quatro","cinco","seis","sete","oito","nove","dez","onze","doze","treze","quatorze","quinze","dezesseis","dezessete","dezoito","dezenove"}</definedName>
    <definedName name="ssssss" hidden="1">{#N/A,#N/A,FALSE,"MO (2)"}</definedName>
    <definedName name="sssssssssssssssssssss" hidden="1">{#N/A,#N/A,TRUE,"Plan1"}</definedName>
    <definedName name="sssssssssssssssssssss_1" hidden="1">{#N/A,#N/A,TRUE,"Plan1"}</definedName>
    <definedName name="sxcc" hidden="1">{#N/A,#N/A,FALSE,"SS";#N/A,#N/A,FALSE,"TER1";#N/A,#N/A,FALSE,"TER2";#N/A,#N/A,FALSE,"TER3";#N/A,#N/A,FALSE,"TP1";#N/A,#N/A,FALSE,"TP2";#N/A,#N/A,FALSE,"TP3";#N/A,#N/A,FALSE,"DI1";#N/A,#N/A,FALSE,"DI2";#N/A,#N/A,FALSE,"DI3";#N/A,#N/A,FALSE,"DS1";#N/A,#N/A,FALSE,"DS2";#N/A,#N/A,FALSE,"CM"}</definedName>
    <definedName name="t">#REF!</definedName>
    <definedName name="tab">#REF!</definedName>
    <definedName name="TABELA">#REF!</definedName>
    <definedName name="tabela1">#REF!</definedName>
    <definedName name="TABINS">#REF!</definedName>
    <definedName name="Tachas" hidden="1">{#N/A,#N/A,TRUE,"Plan1"}</definedName>
    <definedName name="Tachas_1" hidden="1">{#N/A,#N/A,TRUE,"Plan1"}</definedName>
    <definedName name="taval">#REF!</definedName>
    <definedName name="tca">#REF!</definedName>
    <definedName name="tcar">#REF!</definedName>
    <definedName name="tct">#REF!</definedName>
    <definedName name="tdar">#REF!</definedName>
    <definedName name="teste">#REF!</definedName>
    <definedName name="teste1">#REF!</definedName>
    <definedName name="teste2">#REF!</definedName>
    <definedName name="teste3">#REF!</definedName>
    <definedName name="testr">#REF!</definedName>
    <definedName name="ti">#REF!</definedName>
    <definedName name="TITULO">#REF!</definedName>
    <definedName name="_xlnm.Print_Titles" localSheetId="1">'DNIT JAN-24'!$1:$3</definedName>
    <definedName name="_xlnm.Print_Titles">#N/A</definedName>
    <definedName name="tlvc">#REF!</definedName>
    <definedName name="TMO">#REF!</definedName>
    <definedName name="TOT" hidden="1">#REF!</definedName>
    <definedName name="tsc">#REF!</definedName>
    <definedName name="TYUIO" hidden="1">{#N/A,#N/A,TRUE,"Serviços"}</definedName>
    <definedName name="TYUIOO" hidden="1">{#N/A,#N/A,TRUE,"Serviços"}</definedName>
    <definedName name="un" hidden="1">#N/A</definedName>
    <definedName name="Und" hidden="1">#N/A</definedName>
    <definedName name="UnidAux" hidden="1">#N/A</definedName>
    <definedName name="uuu" hidden="1">{#N/A,#N/A,TRUE,"Serviços"}</definedName>
    <definedName name="vm" hidden="1">{#N/A,#N/A,FALSE,"MO (2)"}</definedName>
    <definedName name="vvv" hidden="1">{#N/A,#N/A,FALSE,"MO (2)"}</definedName>
    <definedName name="vvv_1" hidden="1">{#N/A,#N/A,FALSE,"MO (2)"}</definedName>
    <definedName name="wewewew" hidden="1">{#N/A,#N/A,FALSE,"MO (2)"}</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FACHADA." hidden="1">{#N/A,#N/A,TRUE,"TER  EXT";#N/A,#N/A,TRUE,"TER  EXT";#N/A,#N/A,TRUE,"LAT  ESQ";#N/A,#N/A,TRUE,"FRONTAL";#N/A,#N/A,TRUE,"POST";#N/A,#N/A,TRUE,"LAT  DIR"}</definedName>
    <definedName name="wrn.LEVFER." hidden="1">{#N/A,#N/A,FALSE,"LEVFER V2 P";#N/A,#N/A,FALSE,"LEVFER V2 P10%"}</definedName>
    <definedName name="wrn.mo2." hidden="1">{#N/A,#N/A,FALSE,"MO (2)"}</definedName>
    <definedName name="wrn.mo2._1" hidden="1">{#N/A,#N/A,FALSE,"MO (2)"}</definedName>
    <definedName name="wrn.PENDENCIAS." hidden="1">{#N/A,#N/A,FALSE,"GERAL";#N/A,#N/A,FALSE,"012-96";#N/A,#N/A,FALSE,"018-96";#N/A,#N/A,FALSE,"027-96";#N/A,#N/A,FALSE,"059-96";#N/A,#N/A,FALSE,"076-96";#N/A,#N/A,FALSE,"019-97";#N/A,#N/A,FALSE,"021-97";#N/A,#N/A,FALSE,"022-97";#N/A,#N/A,FALSE,"028-97"}</definedName>
    <definedName name="wrn.RELAT_EAP." hidden="1">{#N/A,#N/A,FALSE,"EAP";#N/A,#N/A,FALSE,"CURVA AV.FÍSICO";#N/A,#N/A,FALSE,"CURVA AV.FINANC."}</definedName>
    <definedName name="wrn.relext." hidden="1">{#N/A,#N/A,TRUE,"Plan1"}</definedName>
    <definedName name="wrn.relext._1" hidden="1">{#N/A,#N/A,TRUE,"Plan1"}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ww">{"cento","duzentos","trezentos","quatrocentos","quinhentos","seiscentos","setecentos","oitocentos","novecentos"}</definedName>
    <definedName name="wwwww" hidden="1">{#N/A,#N/A,FALSE,"MO (2)"}</definedName>
    <definedName name="wwwwww" hidden="1">{#N/A,#N/A,FALSE,"MO (2)"}</definedName>
    <definedName name="wwwwwwwwwwww">#REF!</definedName>
    <definedName name="x">#REF!</definedName>
    <definedName name="XX" hidden="1">{"'EI 060 02'!$A$1:$K$59"}</definedName>
    <definedName name="XXX" hidden="1">#REF!</definedName>
    <definedName name="xxxxx" hidden="1">{#N/A,#N/A,FALSE,"MO (2)"}</definedName>
    <definedName name="yy" hidden="1">{#N/A,#N/A,TRUE,"Serviços"}</definedName>
    <definedName name="z" hidden="1">{#N/A,#N/A,FALSE,"MO (2)"}</definedName>
    <definedName name="z_1" hidden="1">{#N/A,#N/A,FALSE,"MO (2)"}</definedName>
    <definedName name="zaza" hidden="1">{#N/A,#N/A,FALSE,"MO (2)"}</definedName>
    <definedName name="zaza_1" hidden="1">{#N/A,#N/A,FALSE,"MO (2)"}</definedName>
    <definedName name="zzzzz" hidden="1">{"'EI 060 02'!$A$1:$K$59"}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10" l="1"/>
  <c r="D6" i="9"/>
  <c r="E12" i="8" l="1"/>
  <c r="H25" i="5"/>
  <c r="E19" i="8" l="1"/>
  <c r="E14" i="7"/>
  <c r="F14" i="7" s="1"/>
  <c r="G14" i="7" s="1"/>
  <c r="H14" i="7" s="1"/>
  <c r="I14" i="7" s="1"/>
  <c r="D14" i="7"/>
  <c r="C14" i="7"/>
  <c r="E8" i="7"/>
  <c r="F8" i="7" s="1"/>
  <c r="G8" i="7" s="1"/>
  <c r="H8" i="7" s="1"/>
  <c r="I8" i="7" s="1"/>
  <c r="J8" i="7" s="1"/>
  <c r="D8" i="7"/>
  <c r="C8" i="7"/>
  <c r="D6" i="6"/>
  <c r="H31" i="5"/>
  <c r="H30" i="5"/>
  <c r="H29" i="5"/>
  <c r="H28" i="5"/>
  <c r="H27" i="5"/>
  <c r="H26" i="5"/>
  <c r="H24" i="5"/>
  <c r="H17" i="5"/>
  <c r="H16" i="5"/>
  <c r="H15" i="5"/>
  <c r="H12" i="5"/>
  <c r="H11" i="5"/>
  <c r="H10" i="5"/>
  <c r="H25" i="2"/>
  <c r="H26" i="2"/>
  <c r="H27" i="2"/>
  <c r="H28" i="2"/>
  <c r="H29" i="2"/>
  <c r="H30" i="2"/>
  <c r="P14" i="4"/>
  <c r="H17" i="2"/>
  <c r="H16" i="2"/>
  <c r="H33" i="5" l="1"/>
  <c r="H19" i="5"/>
  <c r="H13" i="5"/>
  <c r="H24" i="2"/>
  <c r="H33" i="2" s="1"/>
  <c r="F20" i="2"/>
  <c r="H12" i="2"/>
  <c r="H11" i="2"/>
  <c r="H10" i="2"/>
  <c r="H13" i="2" s="1"/>
  <c r="G20" i="5" l="1"/>
  <c r="H20" i="5" s="1"/>
  <c r="H15" i="2"/>
  <c r="H19" i="2" s="1"/>
  <c r="G21" i="5" l="1"/>
  <c r="H21" i="5" s="1"/>
  <c r="H22" i="5" s="1"/>
  <c r="H34" i="5" s="1"/>
  <c r="G20" i="2"/>
  <c r="G36" i="5" l="1"/>
  <c r="H20" i="2"/>
  <c r="H36" i="5" l="1"/>
  <c r="G21" i="2"/>
  <c r="H21" i="2" s="1"/>
  <c r="H22" i="2" s="1"/>
  <c r="H34" i="2" s="1"/>
  <c r="G37" i="5" l="1"/>
  <c r="H37" i="5" s="1"/>
  <c r="H39" i="5" s="1"/>
  <c r="G36" i="2"/>
  <c r="C6" i="6" l="1"/>
  <c r="B17" i="7"/>
  <c r="H36" i="2"/>
  <c r="I13" i="7" l="1"/>
  <c r="I15" i="7"/>
  <c r="I4" i="8"/>
  <c r="F4" i="6"/>
  <c r="C4" i="6"/>
  <c r="C5" i="6"/>
  <c r="H13" i="7"/>
  <c r="J7" i="7"/>
  <c r="C13" i="7"/>
  <c r="C7" i="7"/>
  <c r="C9" i="7" s="1"/>
  <c r="F7" i="7"/>
  <c r="G13" i="7"/>
  <c r="I7" i="7"/>
  <c r="D7" i="7"/>
  <c r="E7" i="7"/>
  <c r="D13" i="7"/>
  <c r="E13" i="7"/>
  <c r="G7" i="7"/>
  <c r="F13" i="7"/>
  <c r="H7" i="7"/>
  <c r="G37" i="2"/>
  <c r="H37" i="2" s="1"/>
  <c r="H39" i="2" s="1"/>
  <c r="D9" i="7" l="1"/>
  <c r="E9" i="7" s="1"/>
  <c r="F9" i="7" s="1"/>
  <c r="G9" i="7" s="1"/>
  <c r="H9" i="7" s="1"/>
  <c r="I9" i="7" s="1"/>
  <c r="J9" i="7" s="1"/>
  <c r="C15" i="7" s="1"/>
  <c r="D15" i="7" s="1"/>
  <c r="E15" i="7" s="1"/>
  <c r="F15" i="7" s="1"/>
  <c r="G15" i="7" s="1"/>
  <c r="H15" i="7" s="1"/>
  <c r="D15" i="8"/>
  <c r="D14" i="8"/>
  <c r="D13" i="8"/>
  <c r="D9" i="8"/>
  <c r="D11" i="8"/>
  <c r="D7" i="8"/>
  <c r="D8" i="8"/>
  <c r="D10" i="8"/>
  <c r="D12" i="8" l="1"/>
</calcChain>
</file>

<file path=xl/sharedStrings.xml><?xml version="1.0" encoding="utf-8"?>
<sst xmlns="http://schemas.openxmlformats.org/spreadsheetml/2006/main" count="620" uniqueCount="379">
  <si>
    <t>OBJETO:</t>
  </si>
  <si>
    <t>LOCALIDADE:</t>
  </si>
  <si>
    <t>REFERÊNCIAS:</t>
  </si>
  <si>
    <t>DATA BASE:</t>
  </si>
  <si>
    <t>ITEM</t>
  </si>
  <si>
    <t>FONTE</t>
  </si>
  <si>
    <t>CÓDIGO</t>
  </si>
  <si>
    <t>DISCRIMINAÇÃO</t>
  </si>
  <si>
    <t>UNID.</t>
  </si>
  <si>
    <t>QUANT. TOTAL</t>
  </si>
  <si>
    <t>PREÇO</t>
  </si>
  <si>
    <t>UNITÁRIO (R$)</t>
  </si>
  <si>
    <t>TOTAL  (R$)</t>
  </si>
  <si>
    <t>A</t>
  </si>
  <si>
    <t>PARTE FIXA</t>
  </si>
  <si>
    <t>1.0</t>
  </si>
  <si>
    <t>EQUIPE - NÍVEL SUPERIOR</t>
  </si>
  <si>
    <t>1.1</t>
  </si>
  <si>
    <t xml:space="preserve"> DNIT CONS.</t>
  </si>
  <si>
    <t>P8061</t>
  </si>
  <si>
    <t>COORDENADOR</t>
  </si>
  <si>
    <t>1.2</t>
  </si>
  <si>
    <t>P8066</t>
  </si>
  <si>
    <t>P8081</t>
  </si>
  <si>
    <t>P8058</t>
  </si>
  <si>
    <t>P8014</t>
  </si>
  <si>
    <t>Subtotal 1</t>
  </si>
  <si>
    <t>2.0</t>
  </si>
  <si>
    <t>EQUIPE - NÍVEL MÉDIO E ADMINISTRATIVO</t>
  </si>
  <si>
    <t>2.3</t>
  </si>
  <si>
    <t>P8143</t>
  </si>
  <si>
    <t>Subtotal 2</t>
  </si>
  <si>
    <t>3.0</t>
  </si>
  <si>
    <t>ENCARGOS SOCIAIS</t>
  </si>
  <si>
    <t>%</t>
  </si>
  <si>
    <t>4.0</t>
  </si>
  <si>
    <r>
      <t xml:space="preserve">TOTAL 1 </t>
    </r>
    <r>
      <rPr>
        <sz val="9"/>
        <rFont val="Arial"/>
        <family val="2"/>
      </rPr>
      <t>(Subtotal 1 + Subtotal 2 + 3.0 + 4.0 + 5.0)</t>
    </r>
  </si>
  <si>
    <t>5.0</t>
  </si>
  <si>
    <t>SERVIÇOS DE APOIO</t>
  </si>
  <si>
    <t>5.3</t>
  </si>
  <si>
    <t>VEÍCULO LEVE - TIPO HATCH - (SEM MOTORISTA)</t>
  </si>
  <si>
    <t xml:space="preserve">Subtotal 3 </t>
  </si>
  <si>
    <t>TOTAL A (TOTAL 1+ Subtotal 3)</t>
  </si>
  <si>
    <t>6.0</t>
  </si>
  <si>
    <t>REMUNERAÇÃO DA EMPRESA (*)</t>
  </si>
  <si>
    <t>7.0</t>
  </si>
  <si>
    <t>DESPESAS FISCAIS</t>
  </si>
  <si>
    <t xml:space="preserve">Notas: </t>
  </si>
  <si>
    <t>1) O quantitativo de 9,469 inserido na coluna "QTD." referente às despesas fiscais foi adotado para fim de simplificação de fórmula de multiplicação da planilha, uma vez que ele representa as despesas fiscais de 8,65% quando calculado por meio da fórmula 1,09469=1/(1-0,0865)</t>
  </si>
  <si>
    <t>DNIT - CONSULTORIA JANEIRO/2024</t>
  </si>
  <si>
    <t>JULHO/2024</t>
  </si>
  <si>
    <t>Código</t>
  </si>
  <si>
    <t>Categoria</t>
  </si>
  <si>
    <t>Unid.</t>
  </si>
  <si>
    <t>Salário</t>
  </si>
  <si>
    <t>Encargos Sociais</t>
  </si>
  <si>
    <t>Encargos Complementares</t>
  </si>
  <si>
    <t>Encargos Adicionais</t>
  </si>
  <si>
    <t>Encargos Totais</t>
  </si>
  <si>
    <t>Valor Total</t>
  </si>
  <si>
    <t>Alimentação</t>
  </si>
  <si>
    <t>EPI</t>
  </si>
  <si>
    <t>Ferramenta</t>
  </si>
  <si>
    <t>Transporte</t>
  </si>
  <si>
    <t>Exame Ocupacional</t>
  </si>
  <si>
    <t>Cesta Básica</t>
  </si>
  <si>
    <t>Assistência Médica</t>
  </si>
  <si>
    <t>Seguro de Vida</t>
  </si>
  <si>
    <t>R$</t>
  </si>
  <si>
    <t>P8001</t>
  </si>
  <si>
    <t>Advogado júnior</t>
  </si>
  <si>
    <t>mês</t>
  </si>
  <si>
    <t>P8002</t>
  </si>
  <si>
    <t>Advogado pleno</t>
  </si>
  <si>
    <t>P8003</t>
  </si>
  <si>
    <t>Advogado sênior</t>
  </si>
  <si>
    <t>P8007</t>
  </si>
  <si>
    <t>Analista de desenvolvimento de sistemas júnior</t>
  </si>
  <si>
    <t>P8008</t>
  </si>
  <si>
    <t>Analista de desenvolvimento de sistemas pleno</t>
  </si>
  <si>
    <t>P8009</t>
  </si>
  <si>
    <t>Analista de desenvolvimento de sistemas sênior</t>
  </si>
  <si>
    <t>P8013</t>
  </si>
  <si>
    <t>Arquiteto júnior</t>
  </si>
  <si>
    <t>Arquiteto pleno</t>
  </si>
  <si>
    <t>P8015</t>
  </si>
  <si>
    <t>Arquiteto sênior</t>
  </si>
  <si>
    <t>P8019</t>
  </si>
  <si>
    <t>Assistente social júnior</t>
  </si>
  <si>
    <t>P8020</t>
  </si>
  <si>
    <t>Assistente social pleno</t>
  </si>
  <si>
    <t>P8021</t>
  </si>
  <si>
    <t>Assistente social sênior</t>
  </si>
  <si>
    <t>P8025</t>
  </si>
  <si>
    <t>Auxiliar</t>
  </si>
  <si>
    <t>P8026</t>
  </si>
  <si>
    <t>Auxiliar administrativo</t>
  </si>
  <si>
    <t>P8027</t>
  </si>
  <si>
    <t>Auxiliar de laboratório</t>
  </si>
  <si>
    <t>P8028</t>
  </si>
  <si>
    <t>Auxiliar de topografia</t>
  </si>
  <si>
    <t>P8032</t>
  </si>
  <si>
    <t>Biólogo júnior</t>
  </si>
  <si>
    <t>P8033</t>
  </si>
  <si>
    <t>Biólogo pleno</t>
  </si>
  <si>
    <t>P8034</t>
  </si>
  <si>
    <t>Biólogo sênior</t>
  </si>
  <si>
    <t>P8038</t>
  </si>
  <si>
    <t>Chefe de escritório</t>
  </si>
  <si>
    <t>P8040</t>
  </si>
  <si>
    <t>Contador júnior</t>
  </si>
  <si>
    <t>P8041</t>
  </si>
  <si>
    <t>Contador pleno</t>
  </si>
  <si>
    <t>P8042</t>
  </si>
  <si>
    <t>Contador sênior</t>
  </si>
  <si>
    <t>P8044</t>
  </si>
  <si>
    <t xml:space="preserve">Coordenador ambiental </t>
  </si>
  <si>
    <t>P8045</t>
  </si>
  <si>
    <t>Economista júnior</t>
  </si>
  <si>
    <t>P8046</t>
  </si>
  <si>
    <t>Economista pleno</t>
  </si>
  <si>
    <t>P8047</t>
  </si>
  <si>
    <t>Economista sênior</t>
  </si>
  <si>
    <t>P8054</t>
  </si>
  <si>
    <t>Engenheiro agrônomo júnior</t>
  </si>
  <si>
    <t>P8055</t>
  </si>
  <si>
    <t>Engenheiro agrônomo pleno</t>
  </si>
  <si>
    <t>P8056</t>
  </si>
  <si>
    <t>Engenheiro agrônomo sênior</t>
  </si>
  <si>
    <t>P8057</t>
  </si>
  <si>
    <t>Engenheiro ambiental júnior</t>
  </si>
  <si>
    <t>Engenheiro ambiental pleno</t>
  </si>
  <si>
    <t>P8059</t>
  </si>
  <si>
    <t>Engenheiro ambiental sênior</t>
  </si>
  <si>
    <t>P8060</t>
  </si>
  <si>
    <t>Engenheiro consultor especial</t>
  </si>
  <si>
    <t>Engenheiro coordenador</t>
  </si>
  <si>
    <t>P8062</t>
  </si>
  <si>
    <t>Engenheiro de pesca júnior</t>
  </si>
  <si>
    <t>P8063</t>
  </si>
  <si>
    <t>Engenheiro de pesca pleno</t>
  </si>
  <si>
    <t>P8064</t>
  </si>
  <si>
    <t>Engenheiro de pesca sênior</t>
  </si>
  <si>
    <t>P8065</t>
  </si>
  <si>
    <t>Engenheiro de projetos júnior</t>
  </si>
  <si>
    <t>Engenheiro de projetos pleno</t>
  </si>
  <si>
    <t>P8067</t>
  </si>
  <si>
    <t>Engenheiro de projetos sênior</t>
  </si>
  <si>
    <t>P8068</t>
  </si>
  <si>
    <t>Engenheiro florestal júnior</t>
  </si>
  <si>
    <t>P8069</t>
  </si>
  <si>
    <t>Engenheiro florestal pleno</t>
  </si>
  <si>
    <t>P8070</t>
  </si>
  <si>
    <t>Engenheiro florestal sênior</t>
  </si>
  <si>
    <t>P8080</t>
  </si>
  <si>
    <t>Geólogo júnior</t>
  </si>
  <si>
    <t>Geólogo pleno</t>
  </si>
  <si>
    <t>P8082</t>
  </si>
  <si>
    <t>Geólogo sênior</t>
  </si>
  <si>
    <t>P8092</t>
  </si>
  <si>
    <t>Jornalista júnior</t>
  </si>
  <si>
    <t>P8093</t>
  </si>
  <si>
    <t>Jornalista pleno</t>
  </si>
  <si>
    <t>P8094</t>
  </si>
  <si>
    <t>Jornalista sênior</t>
  </si>
  <si>
    <t>P8098</t>
  </si>
  <si>
    <t>Laboratorista</t>
  </si>
  <si>
    <t>P8102</t>
  </si>
  <si>
    <t>Médico veterinário</t>
  </si>
  <si>
    <t>P8106</t>
  </si>
  <si>
    <t>Meteorologista júnior</t>
  </si>
  <si>
    <t>P8107</t>
  </si>
  <si>
    <t>Meteorologista pleno</t>
  </si>
  <si>
    <t>P8108</t>
  </si>
  <si>
    <t>Meteorologista sênior</t>
  </si>
  <si>
    <t>P8112</t>
  </si>
  <si>
    <t>Motorista de caminhão</t>
  </si>
  <si>
    <t>P8113</t>
  </si>
  <si>
    <t>Motorista de veículo leve</t>
  </si>
  <si>
    <t>P8117</t>
  </si>
  <si>
    <t>Oceanógrafo júnior</t>
  </si>
  <si>
    <t>P8118</t>
  </si>
  <si>
    <t>Oceanógrafo pleno</t>
  </si>
  <si>
    <t>P8119</t>
  </si>
  <si>
    <t>Oceanógrafo sênior</t>
  </si>
  <si>
    <t>P8129</t>
  </si>
  <si>
    <t>Pedagogo júnior</t>
  </si>
  <si>
    <t>P8130</t>
  </si>
  <si>
    <t>Pedagogo pleno</t>
  </si>
  <si>
    <t>P8131</t>
  </si>
  <si>
    <t>Pedagogo sênior</t>
  </si>
  <si>
    <t>P8135</t>
  </si>
  <si>
    <t>Secretária</t>
  </si>
  <si>
    <t>P8139</t>
  </si>
  <si>
    <t>Sondador</t>
  </si>
  <si>
    <t>Técnico ambiental</t>
  </si>
  <si>
    <t>P8147</t>
  </si>
  <si>
    <t>Técnico de obras</t>
  </si>
  <si>
    <t>P8151</t>
  </si>
  <si>
    <t>Técnico de segurança do trabalho</t>
  </si>
  <si>
    <t>P8155</t>
  </si>
  <si>
    <t>Técnico em geoprocessamento</t>
  </si>
  <si>
    <t>P8159</t>
  </si>
  <si>
    <t>Técnico em informática - programador</t>
  </si>
  <si>
    <t>P8163</t>
  </si>
  <si>
    <t>Topógrafo</t>
  </si>
  <si>
    <t>P8167</t>
  </si>
  <si>
    <t>Arquivista júnior</t>
  </si>
  <si>
    <t>P8168</t>
  </si>
  <si>
    <t>Arquivista pleno</t>
  </si>
  <si>
    <t>P8169</t>
  </si>
  <si>
    <t>Arquivista sênior</t>
  </si>
  <si>
    <t>P8173</t>
  </si>
  <si>
    <t>Administrador júnior</t>
  </si>
  <si>
    <t>P8174</t>
  </si>
  <si>
    <t>Administrador pleno</t>
  </si>
  <si>
    <t>P8175</t>
  </si>
  <si>
    <t>Administrador sênior</t>
  </si>
  <si>
    <t>P8180</t>
  </si>
  <si>
    <t>Engenheiro agrimensor júnior</t>
  </si>
  <si>
    <t>P8181</t>
  </si>
  <si>
    <t>Engenheiro agrimensor pleno</t>
  </si>
  <si>
    <t>P8182</t>
  </si>
  <si>
    <t>Engenheiro agrimensor sênior</t>
  </si>
  <si>
    <t>P8183</t>
  </si>
  <si>
    <t>Geógrafo júnior</t>
  </si>
  <si>
    <t>P8184</t>
  </si>
  <si>
    <t>Geógrafo pleno</t>
  </si>
  <si>
    <t>P8185</t>
  </si>
  <si>
    <t>Geógrafo sênior</t>
  </si>
  <si>
    <t>P8186</t>
  </si>
  <si>
    <t>Antropólogo júnior</t>
  </si>
  <si>
    <t>P8187</t>
  </si>
  <si>
    <t>Antropólogo pleno</t>
  </si>
  <si>
    <t>P8188</t>
  </si>
  <si>
    <t>Antropólogo sênior</t>
  </si>
  <si>
    <t>P8189</t>
  </si>
  <si>
    <t>Arqueólogo júnior</t>
  </si>
  <si>
    <t>P8190</t>
  </si>
  <si>
    <t>Arqueólogo pleno</t>
  </si>
  <si>
    <t>P8191</t>
  </si>
  <si>
    <t>Arqueólogo sênior</t>
  </si>
  <si>
    <t>P8192</t>
  </si>
  <si>
    <t>Historiador júnior</t>
  </si>
  <si>
    <t>P8193</t>
  </si>
  <si>
    <t>Historiador pleno</t>
  </si>
  <si>
    <t>P8194</t>
  </si>
  <si>
    <t>Historiador sênior</t>
  </si>
  <si>
    <t>P8195</t>
  </si>
  <si>
    <t>Paleontólogo júnior</t>
  </si>
  <si>
    <t>P8196</t>
  </si>
  <si>
    <t>Paleontólogo pleno</t>
  </si>
  <si>
    <t>P8197</t>
  </si>
  <si>
    <t>Paleontólogo sênior</t>
  </si>
  <si>
    <t>P8198</t>
  </si>
  <si>
    <t>Sociólogo júnior</t>
  </si>
  <si>
    <t>P8199</t>
  </si>
  <si>
    <t>Sociólogo pleno</t>
  </si>
  <si>
    <t>P8200</t>
  </si>
  <si>
    <t>Sociólogo sênior</t>
  </si>
  <si>
    <t>P8264</t>
  </si>
  <si>
    <t>Motorista de veículo leve - horista</t>
  </si>
  <si>
    <t>h</t>
  </si>
  <si>
    <t>Fonte: FGV IBRE</t>
  </si>
  <si>
    <t>ENGENHEIRO  CIVIL SÊNIOR</t>
  </si>
  <si>
    <t>MÊS</t>
  </si>
  <si>
    <t>2.1</t>
  </si>
  <si>
    <t>2.2</t>
  </si>
  <si>
    <t>TÉCNICO DE OBRAS (SÊNIOR)</t>
  </si>
  <si>
    <t>TÉCNICO AUXILIAR</t>
  </si>
  <si>
    <t>TÉCNICO AUXILIAR ADMINISTRATIVO</t>
  </si>
  <si>
    <t>ESCRITÓRIO</t>
  </si>
  <si>
    <t>MOBILIÁRIO</t>
  </si>
  <si>
    <t>COMPUTADORES</t>
  </si>
  <si>
    <t>IMPRESSORAS</t>
  </si>
  <si>
    <t>RÁDIO/TELEFONE</t>
  </si>
  <si>
    <t>EPI'S</t>
  </si>
  <si>
    <t>5.1</t>
  </si>
  <si>
    <t>5.2</t>
  </si>
  <si>
    <t>5.4</t>
  </si>
  <si>
    <t>5.5</t>
  </si>
  <si>
    <t>5.6</t>
  </si>
  <si>
    <t>5.7</t>
  </si>
  <si>
    <t xml:space="preserve">PLANILHA ORÇAMENTÁRIA </t>
  </si>
  <si>
    <t xml:space="preserve">Nota: </t>
  </si>
  <si>
    <t>CUSTOS ADMINISTRATIVOS</t>
  </si>
  <si>
    <t xml:space="preserve">CUSTOS ADMINISTRATIVOS </t>
  </si>
  <si>
    <t>TOTAL GERAL (TOTAL A + 6.0 + 7.0)</t>
  </si>
  <si>
    <t>Item</t>
  </si>
  <si>
    <t>Valor (R$)</t>
  </si>
  <si>
    <t>% em Relação ao Total do Contrato</t>
  </si>
  <si>
    <t>Qtde</t>
  </si>
  <si>
    <t>Valor Mensal (R$)</t>
  </si>
  <si>
    <t>PROPOSTA DE PREÇOS - LICITANTE
Mês base: abertura das propostas</t>
  </si>
  <si>
    <t>SUPERVISÃO - REMUNERAÇÃO FIXA</t>
  </si>
  <si>
    <t>SUPERVISÃO - REMUNERAÇÃO VARÍAVEL</t>
  </si>
  <si>
    <t>TOTAL</t>
  </si>
  <si>
    <t>% em Relação aos Valores de cada Medição dos Contratos de Execução das OBRAS.</t>
  </si>
  <si>
    <t>REFERÊNCIA:</t>
  </si>
  <si>
    <t>DESCRIÇÃO</t>
  </si>
  <si>
    <t>Físico (Relatóriso Min.)</t>
  </si>
  <si>
    <t>Financeiro (%)</t>
  </si>
  <si>
    <t>Financeiro (R$)</t>
  </si>
  <si>
    <t>Acumulado (%)</t>
  </si>
  <si>
    <t>Acumulado (R$)</t>
  </si>
  <si>
    <t>Mês 01</t>
  </si>
  <si>
    <t>Mês 02</t>
  </si>
  <si>
    <t>Mês 03</t>
  </si>
  <si>
    <t>Mês 04</t>
  </si>
  <si>
    <t>Mês 05</t>
  </si>
  <si>
    <t>Mês 06</t>
  </si>
  <si>
    <t>Mês 07</t>
  </si>
  <si>
    <t>Mês 08</t>
  </si>
  <si>
    <t>Mês 09</t>
  </si>
  <si>
    <t>Mês 10</t>
  </si>
  <si>
    <t>Mês 11</t>
  </si>
  <si>
    <t>Mês 12</t>
  </si>
  <si>
    <t>Mês 13</t>
  </si>
  <si>
    <t>Mês 14</t>
  </si>
  <si>
    <t>Mês 15</t>
  </si>
  <si>
    <t>CRONOGRAMA FÍSICO-FINANCEIRO</t>
  </si>
  <si>
    <t>“Contratação de empresa de Consultoria para prestação de serviços de acompanhamento, supervisão técnica e apoio à fiscalização em todas as etapas de implantação do empreendimento denominado “Reestruturação Rodoferroviária da Região Leste do Porto de Paranaguá”, conforme contratação semi-integrada referente à elaboração dos projetos executivos e implantação das obras, Protocolo nº 21.675.368-2, Edital de Licitação SAP nº 1000000012”</t>
  </si>
  <si>
    <t>VALOR (R$)</t>
  </si>
  <si>
    <t>TAXA (%)</t>
  </si>
  <si>
    <t>OBS.:</t>
  </si>
  <si>
    <t>SITUAÇÃO DO INTERVALO ADMISSÍVEL</t>
  </si>
  <si>
    <t>PARCELAS DO BDI (%)</t>
  </si>
  <si>
    <t>1 Quartil</t>
  </si>
  <si>
    <t>Médio</t>
  </si>
  <si>
    <t>3 Quartil</t>
  </si>
  <si>
    <t>CUSTO TOTAL DO SERVIÇO (R$):</t>
  </si>
  <si>
    <t>COMPOSIÇÃO DE BDI</t>
  </si>
  <si>
    <t>6.1</t>
  </si>
  <si>
    <t>6.2</t>
  </si>
  <si>
    <t>6.3</t>
  </si>
  <si>
    <t>6.4</t>
  </si>
  <si>
    <t>AC - ADMINISTRAÇÃO CENTRAL</t>
  </si>
  <si>
    <t>SG - SEGUROS + GARANTIA</t>
  </si>
  <si>
    <t>R - RISCOS</t>
  </si>
  <si>
    <t>DF - DESPESAS FINANCEIRAS</t>
  </si>
  <si>
    <t>L - LUCRO</t>
  </si>
  <si>
    <t>I - IMPOSTOS</t>
  </si>
  <si>
    <t>PIS</t>
  </si>
  <si>
    <t>COFINS</t>
  </si>
  <si>
    <t>ISS</t>
  </si>
  <si>
    <t>CONTRIB.PREV.S/REC.BRUTO - CPRB</t>
  </si>
  <si>
    <t>BDI (%)</t>
  </si>
  <si>
    <t>DIFERE</t>
  </si>
  <si>
    <t>Parâmetros do Acórdão 2.622/2013 - Plenário</t>
  </si>
  <si>
    <t>Sem CPRB</t>
  </si>
  <si>
    <t>Com CPRB</t>
  </si>
  <si>
    <t>Onde:</t>
  </si>
  <si>
    <t>AC = Taxa de administração central;</t>
  </si>
  <si>
    <t>S = Taxa de seguros;</t>
  </si>
  <si>
    <t>G = Taxa de garantias;</t>
  </si>
  <si>
    <t>R = Taxa de riscos;</t>
  </si>
  <si>
    <t>DF = Taxa de despesas financeiras;</t>
  </si>
  <si>
    <t>L = Taxa de Lucro/Remuneração;</t>
  </si>
  <si>
    <t>I = Taxa de incidência de impostos (PIS, COFINS, ISS, CPRB)</t>
  </si>
  <si>
    <t xml:space="preserve">PRAZO DE OBRA: </t>
  </si>
  <si>
    <t>MESES</t>
  </si>
  <si>
    <t>COMPUTADORES E SOFTWARES (SISTEMA OPERACIONAL, OFFICE, AUTOCAD)</t>
  </si>
  <si>
    <t>COMBUSTÍVEL</t>
  </si>
  <si>
    <t>PARANÁ/PR</t>
  </si>
  <si>
    <t>“CONTRATAÇÃO DE EMPRESA DE CONSULTORIA PARA PRESTAÇÃO DE SERVIÇOS DE ACOMPANHAMENTO, SUPERVISÃO TÉCNICA E APOIO À FISCALIZAÇÃO EM TODAS AS ETAPAS DE IMPLANTAÇÃO DO EMPREENDIMENTO DENOMINADO “REESTRUTURAÇÃO RODOFERROVIÁRIA DA REGIÃO LESTE DO PORTO DE PARANAGUÁ”</t>
  </si>
  <si>
    <t>DEMONSTRATIVO DE CUSTOS ADMINISTRATIVOS - TAXAS</t>
  </si>
  <si>
    <t>``</t>
  </si>
  <si>
    <t>Total</t>
  </si>
  <si>
    <t>REMUNERAÇÃO DA EMPRESA</t>
  </si>
  <si>
    <t>Oportunidade de capital</t>
  </si>
  <si>
    <t>Percentual de ressarcimento (%)</t>
  </si>
  <si>
    <t>Correção Monetária</t>
  </si>
  <si>
    <t>Lucro</t>
  </si>
  <si>
    <t>3.1</t>
  </si>
  <si>
    <t>Percentual de lucro (%)</t>
  </si>
  <si>
    <t>1- DESPESAS ADMINISTRATIVAS</t>
  </si>
  <si>
    <t>1.1 - Salários e encargos do pessoal da administração incluindo; direção/ gerência, planejamento e controle de produtos, contabilidade, setor de pessoal, suprimento, serviços gerais, secretaria, biblioteca e arquivo, limpeza, transporte, vigilância, mensageiros e outros encargos salariais que possam existir.</t>
  </si>
  <si>
    <t>1.2 -  Gastos legais, bancários, seguros e garantia.</t>
  </si>
  <si>
    <t>1.3 -  Risco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</si>
</sst>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quot;R$&quot;\ #,##0.00;\-&quot;R$&quot;\ #,##0.00"/>
    <numFmt numFmtId="8" formatCode="&quot;R$&quot;\ #,##0.00;[Red]\-&quot;R$&quot;\ #,##0.00"/>
    <numFmt numFmtId="44" formatCode="_-&quot;R$&quot;\ * #,##0.00_-;\-&quot;R$&quot;\ * #,##0.00_-;_-&quot;R$&quot;\ * &quot;-&quot;??_-;_-@_-"/>
    <numFmt numFmtId="43" formatCode="_-* #,##0.00_-;\-* #,##0.00_-;_-* &quot;-&quot;??_-;_-@_-"/>
    <numFmt numFmtId="164" formatCode="_(* #,##0.00_);_(* \(#,##0.00\);_(* &quot;-&quot;??_);_(@_)"/>
    <numFmt numFmtId="165" formatCode="_(* #,##0_);_(* \(#,##0\);_(* \-??_);_(@_)"/>
    <numFmt numFmtId="166" formatCode="_(* #,##0.00000_);_(* \(#,##0.00000\);_(* &quot;-&quot;??_);_(@_)"/>
    <numFmt numFmtId="167" formatCode="0.0000"/>
    <numFmt numFmtId="168" formatCode="#,##0.00_ ;\-#,##0.00\ "/>
    <numFmt numFmtId="169" formatCode="0.000%"/>
  </numFmts>
  <fonts count="28">
    <font>
      <sz val="11"/>
      <color theme="1"/>
      <name val="Aptos Narrow"/>
      <family val="2"/>
      <scheme val="minor"/>
    </font>
    <font>
      <sz val="11"/>
      <color theme="1"/>
      <name val="Aptos Narrow"/>
      <family val="2"/>
      <scheme val="minor"/>
    </font>
    <font>
      <sz val="11"/>
      <color theme="1"/>
      <name val="Aptos Narrow"/>
      <family val="2"/>
      <scheme val="minor"/>
    </font>
    <font>
      <b/>
      <sz val="20"/>
      <color rgb="FF21409A"/>
      <name val="Arial"/>
      <family val="2"/>
    </font>
    <font>
      <sz val="11"/>
      <color theme="1"/>
      <name val="Arial"/>
      <family val="2"/>
    </font>
    <font>
      <b/>
      <sz val="9"/>
      <color theme="1"/>
      <name val="Arial"/>
      <family val="2"/>
    </font>
    <font>
      <sz val="9"/>
      <color theme="1"/>
      <name val="Arial"/>
      <family val="2"/>
    </font>
    <font>
      <b/>
      <sz val="11"/>
      <color rgb="FF21409A"/>
      <name val="Arial"/>
      <family val="2"/>
    </font>
    <font>
      <sz val="9"/>
      <color rgb="FF000000"/>
      <name val="Arial"/>
      <family val="2"/>
    </font>
    <font>
      <b/>
      <sz val="9"/>
      <color theme="0"/>
      <name val="Arial"/>
      <family val="2"/>
    </font>
    <font>
      <b/>
      <sz val="11"/>
      <color theme="0"/>
      <name val="Arial"/>
      <family val="2"/>
    </font>
    <font>
      <sz val="9"/>
      <color theme="0"/>
      <name val="Arial"/>
      <family val="2"/>
    </font>
    <font>
      <sz val="11"/>
      <color indexed="8"/>
      <name val="Calibri"/>
      <family val="2"/>
    </font>
    <font>
      <b/>
      <sz val="9"/>
      <name val="Arial"/>
      <family val="2"/>
    </font>
    <font>
      <sz val="10"/>
      <name val="Arial"/>
      <family val="2"/>
    </font>
    <font>
      <sz val="9"/>
      <name val="Arial"/>
      <family val="2"/>
    </font>
    <font>
      <sz val="11"/>
      <name val="Arial"/>
      <family val="2"/>
    </font>
    <font>
      <b/>
      <sz val="11"/>
      <name val="Arial"/>
      <family val="2"/>
    </font>
    <font>
      <b/>
      <sz val="11"/>
      <color rgb="FFFF0000"/>
      <name val="Arial"/>
      <family val="2"/>
    </font>
    <font>
      <b/>
      <sz val="11"/>
      <color rgb="FFFFFFFF"/>
      <name val="Arial"/>
      <family val="2"/>
    </font>
    <font>
      <sz val="11"/>
      <color rgb="FF000000"/>
      <name val="Arial"/>
      <family val="2"/>
    </font>
    <font>
      <sz val="8"/>
      <name val="Aptos Narrow"/>
      <family val="2"/>
      <scheme val="minor"/>
    </font>
    <font>
      <b/>
      <sz val="11"/>
      <color theme="1"/>
      <name val="Aptos Narrow"/>
      <family val="2"/>
      <scheme val="minor"/>
    </font>
    <font>
      <b/>
      <sz val="20"/>
      <color theme="1"/>
      <name val="Arial"/>
      <family val="2"/>
    </font>
    <font>
      <b/>
      <sz val="11"/>
      <name val="Aptos Narrow"/>
      <family val="2"/>
      <scheme val="minor"/>
    </font>
    <font>
      <sz val="11"/>
      <name val="Aptos Narrow"/>
      <family val="2"/>
      <scheme val="minor"/>
    </font>
    <font>
      <b/>
      <sz val="10"/>
      <color theme="1"/>
      <name val="Tahoma"/>
      <family val="2"/>
    </font>
    <font>
      <sz val="10"/>
      <color theme="1"/>
      <name val="Tahoma"/>
      <family val="2"/>
    </font>
  </fonts>
  <fills count="9">
    <fill>
      <patternFill patternType="none"/>
    </fill>
    <fill>
      <patternFill patternType="gray125"/>
    </fill>
    <fill>
      <patternFill patternType="solid">
        <fgColor theme="4"/>
        <bgColor indexed="64"/>
      </patternFill>
    </fill>
    <fill>
      <patternFill patternType="solid">
        <fgColor theme="4" tint="-0.249977111117893"/>
        <bgColor indexed="64"/>
      </patternFill>
    </fill>
    <fill>
      <patternFill patternType="solid">
        <fgColor theme="4" tint="0.39994506668294322"/>
        <bgColor indexed="64"/>
      </patternFill>
    </fill>
    <fill>
      <patternFill patternType="solid">
        <fgColor theme="0"/>
        <bgColor indexed="64"/>
      </patternFill>
    </fill>
    <fill>
      <patternFill patternType="solid">
        <fgColor rgb="FF002E6E"/>
        <bgColor indexed="64"/>
      </patternFill>
    </fill>
    <fill>
      <patternFill patternType="solid">
        <fgColor theme="9" tint="0.79998168889431442"/>
        <bgColor indexed="64"/>
      </patternFill>
    </fill>
    <fill>
      <patternFill patternType="solid">
        <fgColor theme="9" tint="0.59999389629810485"/>
        <bgColor indexed="64"/>
      </patternFill>
    </fill>
  </fills>
  <borders count="7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hair">
        <color auto="1"/>
      </right>
      <top/>
      <bottom style="hair">
        <color auto="1"/>
      </bottom>
      <diagonal/>
    </border>
    <border>
      <left style="hair">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3">
    <xf numFmtId="0" fontId="0" fillId="0" borderId="0"/>
    <xf numFmtId="0" fontId="2"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164" fontId="12" fillId="0" borderId="0" applyFont="0" applyFill="0" applyBorder="0" applyAlignment="0" applyProtection="0"/>
    <xf numFmtId="0" fontId="14" fillId="0" borderId="0"/>
    <xf numFmtId="43" fontId="1" fillId="0" borderId="0" applyFont="0" applyFill="0" applyBorder="0" applyAlignment="0" applyProtection="0"/>
    <xf numFmtId="0" fontId="4" fillId="0" borderId="0"/>
    <xf numFmtId="9" fontId="4" fillId="0" borderId="0" applyFont="0" applyFill="0" applyBorder="0" applyAlignment="0" applyProtection="0"/>
    <xf numFmtId="9" fontId="1" fillId="0" borderId="0" applyFont="0" applyFill="0" applyBorder="0" applyAlignment="0" applyProtection="0"/>
    <xf numFmtId="0" fontId="14" fillId="0" borderId="0"/>
    <xf numFmtId="9" fontId="14" fillId="0" borderId="0" applyFont="0" applyFill="0" applyBorder="0" applyAlignment="0" applyProtection="0"/>
  </cellStyleXfs>
  <cellXfs count="275">
    <xf numFmtId="0" fontId="0" fillId="0" borderId="0" xfId="0"/>
    <xf numFmtId="0" fontId="3" fillId="0" borderId="0" xfId="1" applyFont="1" applyAlignment="1">
      <alignment horizontal="center" vertical="center" wrapText="1"/>
    </xf>
    <xf numFmtId="0" fontId="4" fillId="0" borderId="0" xfId="1" applyFont="1"/>
    <xf numFmtId="0" fontId="5" fillId="0" borderId="4" xfId="1" applyFont="1" applyBorder="1" applyAlignment="1">
      <alignment horizontal="left" vertical="center" wrapText="1" indent="1"/>
    </xf>
    <xf numFmtId="0" fontId="7" fillId="0" borderId="0" xfId="1" applyFont="1" applyAlignment="1">
      <alignment horizontal="center" vertical="center" wrapText="1"/>
    </xf>
    <xf numFmtId="0" fontId="5" fillId="0" borderId="8" xfId="1" applyFont="1" applyBorder="1" applyAlignment="1">
      <alignment horizontal="left" vertical="center" wrapText="1" indent="1"/>
    </xf>
    <xf numFmtId="10" fontId="4" fillId="0" borderId="0" xfId="2" applyNumberFormat="1" applyFont="1" applyFill="1" applyBorder="1" applyAlignment="1">
      <alignment horizontal="center" vertical="center" wrapText="1"/>
    </xf>
    <xf numFmtId="0" fontId="5" fillId="0" borderId="12" xfId="3" applyFont="1" applyBorder="1" applyAlignment="1">
      <alignment horizontal="left" vertical="center" wrapText="1" indent="1"/>
    </xf>
    <xf numFmtId="0" fontId="10" fillId="0" borderId="0" xfId="1" applyFont="1" applyAlignment="1">
      <alignment horizontal="center" vertical="center"/>
    </xf>
    <xf numFmtId="0" fontId="9" fillId="2" borderId="22" xfId="1" applyFont="1" applyFill="1" applyBorder="1" applyAlignment="1">
      <alignment horizontal="center" vertical="center" wrapText="1"/>
    </xf>
    <xf numFmtId="0" fontId="9" fillId="2" borderId="23" xfId="1" applyFont="1" applyFill="1" applyBorder="1" applyAlignment="1">
      <alignment horizontal="center" vertical="center" wrapText="1"/>
    </xf>
    <xf numFmtId="0" fontId="10" fillId="0" borderId="0" xfId="1" applyFont="1" applyAlignment="1">
      <alignment horizontal="center" vertical="center" wrapText="1"/>
    </xf>
    <xf numFmtId="0" fontId="9" fillId="3" borderId="24" xfId="1" applyFont="1" applyFill="1" applyBorder="1" applyAlignment="1">
      <alignment horizontal="center" vertical="center"/>
    </xf>
    <xf numFmtId="0" fontId="9" fillId="3" borderId="25" xfId="1" applyFont="1" applyFill="1" applyBorder="1" applyAlignment="1">
      <alignment horizontal="center" vertical="center"/>
    </xf>
    <xf numFmtId="0" fontId="9" fillId="3" borderId="25" xfId="1" applyFont="1" applyFill="1" applyBorder="1" applyAlignment="1">
      <alignment vertical="center"/>
    </xf>
    <xf numFmtId="164" fontId="9" fillId="3" borderId="25" xfId="5" applyFont="1" applyFill="1" applyBorder="1" applyAlignment="1">
      <alignment vertical="center"/>
    </xf>
    <xf numFmtId="39" fontId="9" fillId="3" borderId="26" xfId="5" applyNumberFormat="1" applyFont="1" applyFill="1" applyBorder="1" applyAlignment="1">
      <alignment horizontal="center" vertical="center"/>
    </xf>
    <xf numFmtId="39" fontId="10" fillId="0" borderId="0" xfId="5" applyNumberFormat="1" applyFont="1" applyFill="1" applyBorder="1" applyAlignment="1">
      <alignment horizontal="center" vertical="center"/>
    </xf>
    <xf numFmtId="0" fontId="13" fillId="0" borderId="27" xfId="1" applyFont="1" applyBorder="1" applyAlignment="1">
      <alignment horizontal="center" vertical="center"/>
    </xf>
    <xf numFmtId="0" fontId="13" fillId="0" borderId="28" xfId="1" applyFont="1" applyBorder="1" applyAlignment="1">
      <alignment horizontal="center" vertical="center"/>
    </xf>
    <xf numFmtId="0" fontId="13" fillId="0" borderId="28" xfId="1" applyFont="1" applyBorder="1" applyAlignment="1">
      <alignment vertical="center"/>
    </xf>
    <xf numFmtId="0" fontId="15" fillId="0" borderId="28" xfId="6" applyFont="1" applyBorder="1" applyAlignment="1">
      <alignment horizontal="center" vertical="center"/>
    </xf>
    <xf numFmtId="165" fontId="15" fillId="0" borderId="28" xfId="5" applyNumberFormat="1" applyFont="1" applyFill="1" applyBorder="1" applyAlignment="1" applyProtection="1">
      <alignment horizontal="center" vertical="center"/>
    </xf>
    <xf numFmtId="164" fontId="15" fillId="0" borderId="28" xfId="5" applyFont="1" applyFill="1" applyBorder="1" applyAlignment="1">
      <alignment vertical="center"/>
    </xf>
    <xf numFmtId="39" fontId="15" fillId="0" borderId="29" xfId="5" applyNumberFormat="1" applyFont="1" applyFill="1" applyBorder="1" applyAlignment="1">
      <alignment horizontal="center" vertical="center"/>
    </xf>
    <xf numFmtId="39" fontId="16" fillId="0" borderId="0" xfId="5" applyNumberFormat="1" applyFont="1" applyFill="1" applyBorder="1" applyAlignment="1">
      <alignment horizontal="center" vertical="center"/>
    </xf>
    <xf numFmtId="0" fontId="15" fillId="0" borderId="30" xfId="1" applyFont="1" applyBorder="1" applyAlignment="1">
      <alignment horizontal="center" vertical="center"/>
    </xf>
    <xf numFmtId="0" fontId="15" fillId="0" borderId="31" xfId="6" applyFont="1" applyBorder="1" applyAlignment="1">
      <alignment horizontal="center" vertical="center"/>
    </xf>
    <xf numFmtId="0" fontId="15" fillId="0" borderId="31" xfId="6" applyFont="1" applyBorder="1" applyAlignment="1">
      <alignment horizontal="left" vertical="center"/>
    </xf>
    <xf numFmtId="166" fontId="15" fillId="0" borderId="31" xfId="5" applyNumberFormat="1" applyFont="1" applyFill="1" applyBorder="1" applyAlignment="1" applyProtection="1">
      <alignment horizontal="center" vertical="center"/>
    </xf>
    <xf numFmtId="164" fontId="14" fillId="0" borderId="31" xfId="5" applyFont="1" applyFill="1" applyBorder="1" applyAlignment="1">
      <alignment vertical="center"/>
    </xf>
    <xf numFmtId="164" fontId="15" fillId="0" borderId="32" xfId="5" applyFont="1" applyFill="1" applyBorder="1" applyAlignment="1">
      <alignment horizontal="center" vertical="center"/>
    </xf>
    <xf numFmtId="164" fontId="16" fillId="0" borderId="0" xfId="5" applyFont="1" applyFill="1" applyBorder="1" applyAlignment="1">
      <alignment horizontal="center" vertical="center"/>
    </xf>
    <xf numFmtId="164" fontId="4" fillId="0" borderId="0" xfId="5" applyFont="1"/>
    <xf numFmtId="164" fontId="4" fillId="0" borderId="0" xfId="5" applyFont="1" applyFill="1"/>
    <xf numFmtId="4" fontId="4" fillId="0" borderId="0" xfId="1" applyNumberFormat="1" applyFont="1"/>
    <xf numFmtId="164" fontId="13" fillId="0" borderId="32" xfId="5" applyFont="1" applyFill="1" applyBorder="1" applyAlignment="1">
      <alignment horizontal="center" vertical="center"/>
    </xf>
    <xf numFmtId="164" fontId="17" fillId="0" borderId="0" xfId="5" applyFont="1" applyFill="1" applyBorder="1" applyAlignment="1">
      <alignment horizontal="center" vertical="center"/>
    </xf>
    <xf numFmtId="0" fontId="13" fillId="0" borderId="30" xfId="1" applyFont="1" applyBorder="1" applyAlignment="1">
      <alignment horizontal="center" vertical="center"/>
    </xf>
    <xf numFmtId="0" fontId="13" fillId="0" borderId="31" xfId="1" applyFont="1" applyBorder="1" applyAlignment="1">
      <alignment horizontal="center" vertical="center"/>
    </xf>
    <xf numFmtId="0" fontId="13" fillId="0" borderId="31" xfId="1" applyFont="1" applyBorder="1" applyAlignment="1">
      <alignment horizontal="justify" vertical="center" wrapText="1"/>
    </xf>
    <xf numFmtId="164" fontId="13" fillId="0" borderId="31" xfId="5" applyFont="1" applyFill="1" applyBorder="1" applyAlignment="1">
      <alignment vertical="center"/>
    </xf>
    <xf numFmtId="39" fontId="15" fillId="0" borderId="32" xfId="5" applyNumberFormat="1" applyFont="1" applyFill="1" applyBorder="1" applyAlignment="1">
      <alignment horizontal="center" vertical="center"/>
    </xf>
    <xf numFmtId="164" fontId="15" fillId="0" borderId="31" xfId="5" applyFont="1" applyFill="1" applyBorder="1" applyAlignment="1">
      <alignment vertical="center"/>
    </xf>
    <xf numFmtId="0" fontId="15" fillId="0" borderId="31" xfId="1" applyFont="1" applyBorder="1" applyAlignment="1">
      <alignment horizontal="center" vertical="center"/>
    </xf>
    <xf numFmtId="0" fontId="13" fillId="0" borderId="31" xfId="1" applyFont="1" applyBorder="1" applyAlignment="1">
      <alignment vertical="center"/>
    </xf>
    <xf numFmtId="167" fontId="15" fillId="0" borderId="31" xfId="1" applyNumberFormat="1" applyFont="1" applyBorder="1" applyAlignment="1">
      <alignment horizontal="center" vertical="center"/>
    </xf>
    <xf numFmtId="164" fontId="15" fillId="0" borderId="31" xfId="5" applyFont="1" applyFill="1" applyBorder="1" applyAlignment="1" applyProtection="1">
      <alignment horizontal="center" vertical="center"/>
      <protection locked="0"/>
    </xf>
    <xf numFmtId="164" fontId="6" fillId="0" borderId="32" xfId="5" applyFont="1" applyFill="1" applyBorder="1" applyAlignment="1" applyProtection="1">
      <alignment vertical="center"/>
      <protection locked="0"/>
    </xf>
    <xf numFmtId="164" fontId="4" fillId="0" borderId="0" xfId="1" applyNumberFormat="1" applyFont="1"/>
    <xf numFmtId="0" fontId="15" fillId="0" borderId="31" xfId="1" applyFont="1" applyBorder="1" applyAlignment="1">
      <alignment vertical="center"/>
    </xf>
    <xf numFmtId="167" fontId="15" fillId="0" borderId="31" xfId="1" applyNumberFormat="1" applyFont="1" applyBorder="1" applyAlignment="1">
      <alignment vertical="center"/>
    </xf>
    <xf numFmtId="0" fontId="15" fillId="0" borderId="31" xfId="1" applyFont="1" applyBorder="1" applyAlignment="1" applyProtection="1">
      <alignment horizontal="center" vertical="center"/>
      <protection locked="0"/>
    </xf>
    <xf numFmtId="164" fontId="6" fillId="0" borderId="32" xfId="4" applyNumberFormat="1" applyFont="1" applyFill="1" applyBorder="1" applyAlignment="1" applyProtection="1">
      <alignment vertical="center"/>
      <protection locked="0"/>
    </xf>
    <xf numFmtId="164" fontId="4" fillId="0" borderId="0" xfId="4" applyNumberFormat="1" applyFont="1" applyFill="1" applyBorder="1" applyAlignment="1" applyProtection="1">
      <alignment vertical="center"/>
      <protection locked="0"/>
    </xf>
    <xf numFmtId="0" fontId="4" fillId="0" borderId="0" xfId="1" applyFont="1" applyAlignment="1">
      <alignment vertical="center"/>
    </xf>
    <xf numFmtId="0" fontId="15" fillId="0" borderId="31" xfId="6" applyFont="1" applyBorder="1" applyAlignment="1">
      <alignment vertical="center" wrapText="1"/>
    </xf>
    <xf numFmtId="164" fontId="15" fillId="0" borderId="33" xfId="5" applyFont="1" applyFill="1" applyBorder="1" applyAlignment="1" applyProtection="1">
      <alignment horizontal="center" vertical="center"/>
    </xf>
    <xf numFmtId="4" fontId="16" fillId="0" borderId="0" xfId="1" applyNumberFormat="1" applyFont="1"/>
    <xf numFmtId="164" fontId="13" fillId="4" borderId="32" xfId="5" applyFont="1" applyFill="1" applyBorder="1" applyAlignment="1">
      <alignment horizontal="center" vertical="center"/>
    </xf>
    <xf numFmtId="0" fontId="13" fillId="0" borderId="34" xfId="6" applyFont="1" applyBorder="1" applyAlignment="1">
      <alignment horizontal="center" vertical="center" wrapText="1"/>
    </xf>
    <xf numFmtId="0" fontId="13" fillId="0" borderId="35" xfId="6" applyFont="1" applyBorder="1" applyAlignment="1">
      <alignment horizontal="center" vertical="center" wrapText="1"/>
    </xf>
    <xf numFmtId="39" fontId="13" fillId="0" borderId="36" xfId="5" applyNumberFormat="1" applyFont="1" applyFill="1" applyBorder="1" applyAlignment="1">
      <alignment horizontal="center" vertical="center"/>
    </xf>
    <xf numFmtId="39" fontId="17" fillId="0" borderId="0" xfId="5" applyNumberFormat="1" applyFont="1" applyFill="1" applyBorder="1" applyAlignment="1">
      <alignment horizontal="center" vertical="center"/>
    </xf>
    <xf numFmtId="164" fontId="15" fillId="0" borderId="31" xfId="5" applyFont="1" applyBorder="1" applyAlignment="1" applyProtection="1">
      <alignment horizontal="center" vertical="center"/>
      <protection locked="0"/>
    </xf>
    <xf numFmtId="164" fontId="6" fillId="0" borderId="32" xfId="5" applyFont="1" applyBorder="1" applyAlignment="1" applyProtection="1">
      <alignment vertical="center"/>
      <protection locked="0"/>
    </xf>
    <xf numFmtId="164" fontId="4" fillId="0" borderId="0" xfId="5" applyFont="1" applyFill="1" applyBorder="1" applyAlignment="1" applyProtection="1">
      <alignment vertical="center"/>
      <protection locked="0"/>
    </xf>
    <xf numFmtId="44" fontId="4" fillId="0" borderId="0" xfId="1" applyNumberFormat="1" applyFont="1" applyAlignment="1">
      <alignment vertical="center"/>
    </xf>
    <xf numFmtId="0" fontId="15" fillId="5" borderId="34" xfId="1" applyFont="1" applyFill="1" applyBorder="1" applyAlignment="1">
      <alignment horizontal="center" vertical="center"/>
    </xf>
    <xf numFmtId="0" fontId="15" fillId="0" borderId="35" xfId="6" applyFont="1" applyBorder="1" applyAlignment="1">
      <alignment horizontal="center" vertical="center"/>
    </xf>
    <xf numFmtId="0" fontId="15" fillId="5" borderId="35" xfId="1" applyFont="1" applyFill="1" applyBorder="1" applyAlignment="1">
      <alignment horizontal="center" vertical="center"/>
    </xf>
    <xf numFmtId="0" fontId="15" fillId="5" borderId="35" xfId="1" applyFont="1" applyFill="1" applyBorder="1" applyAlignment="1">
      <alignment horizontal="justify" vertical="center" wrapText="1"/>
    </xf>
    <xf numFmtId="164" fontId="15" fillId="0" borderId="35" xfId="5" applyFont="1" applyFill="1" applyBorder="1" applyAlignment="1" applyProtection="1">
      <alignment horizontal="right" vertical="center"/>
    </xf>
    <xf numFmtId="39" fontId="15" fillId="0" borderId="35" xfId="5" applyNumberFormat="1" applyFont="1" applyFill="1" applyBorder="1" applyAlignment="1">
      <alignment horizontal="right" vertical="center"/>
    </xf>
    <xf numFmtId="39" fontId="15" fillId="5" borderId="36" xfId="5" applyNumberFormat="1" applyFont="1" applyFill="1" applyBorder="1" applyAlignment="1">
      <alignment horizontal="center" vertical="center"/>
    </xf>
    <xf numFmtId="0" fontId="16" fillId="0" borderId="0" xfId="1" applyFont="1"/>
    <xf numFmtId="164" fontId="9" fillId="3" borderId="39" xfId="5" applyFont="1" applyFill="1" applyBorder="1" applyAlignment="1">
      <alignment horizontal="center" vertical="center"/>
    </xf>
    <xf numFmtId="164" fontId="10" fillId="0" borderId="0" xfId="5" applyFont="1" applyFill="1" applyBorder="1" applyAlignment="1">
      <alignment horizontal="center" vertical="center"/>
    </xf>
    <xf numFmtId="39" fontId="18" fillId="0" borderId="0" xfId="1" applyNumberFormat="1" applyFont="1"/>
    <xf numFmtId="0" fontId="13" fillId="0" borderId="40" xfId="1" applyFont="1" applyBorder="1" applyAlignment="1">
      <alignment vertical="center" wrapText="1"/>
    </xf>
    <xf numFmtId="0" fontId="13" fillId="0" borderId="0" xfId="1" applyFont="1" applyAlignment="1">
      <alignment vertical="center" wrapText="1"/>
    </xf>
    <xf numFmtId="0" fontId="13" fillId="0" borderId="41" xfId="1" applyFont="1" applyBorder="1" applyAlignment="1">
      <alignment vertical="center" wrapText="1"/>
    </xf>
    <xf numFmtId="0" fontId="17" fillId="0" borderId="0" xfId="1" applyFont="1" applyAlignment="1">
      <alignment vertical="center" wrapText="1"/>
    </xf>
    <xf numFmtId="0" fontId="17" fillId="0" borderId="0" xfId="1" applyFont="1" applyAlignment="1">
      <alignment horizontal="left" vertical="center" wrapText="1"/>
    </xf>
    <xf numFmtId="0" fontId="16" fillId="0" borderId="0" xfId="1" applyFont="1" applyAlignment="1">
      <alignment wrapText="1"/>
    </xf>
    <xf numFmtId="0" fontId="14" fillId="0" borderId="0" xfId="1" applyFont="1" applyAlignment="1">
      <alignment vertical="center" wrapText="1"/>
    </xf>
    <xf numFmtId="0" fontId="14" fillId="0" borderId="0" xfId="1" applyFont="1" applyAlignment="1">
      <alignment vertical="center"/>
    </xf>
    <xf numFmtId="164" fontId="14" fillId="0" borderId="0" xfId="5" applyFont="1" applyAlignment="1">
      <alignment vertical="center"/>
    </xf>
    <xf numFmtId="0" fontId="19" fillId="6" borderId="46" xfId="8" applyFont="1" applyFill="1" applyBorder="1" applyAlignment="1">
      <alignment horizontal="center" vertical="center" wrapText="1"/>
    </xf>
    <xf numFmtId="0" fontId="19" fillId="6" borderId="47" xfId="8" applyFont="1" applyFill="1" applyBorder="1" applyAlignment="1">
      <alignment horizontal="center" vertical="center" wrapText="1"/>
    </xf>
    <xf numFmtId="0" fontId="4" fillId="0" borderId="0" xfId="8"/>
    <xf numFmtId="0" fontId="20" fillId="0" borderId="45" xfId="8" applyFont="1" applyBorder="1" applyAlignment="1">
      <alignment horizontal="center" vertical="center" wrapText="1"/>
    </xf>
    <xf numFmtId="0" fontId="20" fillId="0" borderId="46" xfId="8" applyFont="1" applyBorder="1" applyAlignment="1">
      <alignment vertical="center" wrapText="1"/>
    </xf>
    <xf numFmtId="0" fontId="20" fillId="0" borderId="46" xfId="8" applyFont="1" applyBorder="1" applyAlignment="1">
      <alignment horizontal="center" vertical="center" wrapText="1"/>
    </xf>
    <xf numFmtId="4" fontId="20" fillId="0" borderId="46" xfId="8" applyNumberFormat="1" applyFont="1" applyBorder="1" applyAlignment="1">
      <alignment horizontal="right" vertical="center" wrapText="1"/>
    </xf>
    <xf numFmtId="10" fontId="20" fillId="0" borderId="46" xfId="9" applyNumberFormat="1" applyFont="1" applyBorder="1" applyAlignment="1">
      <alignment horizontal="center" vertical="center" wrapText="1"/>
    </xf>
    <xf numFmtId="4" fontId="20" fillId="0" borderId="47" xfId="8" applyNumberFormat="1" applyFont="1" applyBorder="1" applyAlignment="1">
      <alignment horizontal="right" vertical="center" wrapText="1"/>
    </xf>
    <xf numFmtId="0" fontId="8" fillId="0" borderId="0" xfId="8" applyFont="1" applyAlignment="1">
      <alignment horizontal="left" vertical="top"/>
    </xf>
    <xf numFmtId="43" fontId="0" fillId="0" borderId="0" xfId="7" applyFont="1"/>
    <xf numFmtId="43" fontId="14" fillId="0" borderId="0" xfId="7" applyFont="1" applyAlignment="1">
      <alignment vertical="center"/>
    </xf>
    <xf numFmtId="0" fontId="0" fillId="0" borderId="0" xfId="0" applyAlignment="1">
      <alignment vertical="center"/>
    </xf>
    <xf numFmtId="0" fontId="0" fillId="0" borderId="0" xfId="0" applyAlignment="1">
      <alignment horizontal="center" vertical="center"/>
    </xf>
    <xf numFmtId="0" fontId="22" fillId="7" borderId="0" xfId="0" applyFont="1" applyFill="1" applyAlignment="1">
      <alignment horizontal="center" vertical="center"/>
    </xf>
    <xf numFmtId="0" fontId="22" fillId="7" borderId="46" xfId="0" applyFont="1" applyFill="1" applyBorder="1" applyAlignment="1">
      <alignment horizontal="center" vertical="center"/>
    </xf>
    <xf numFmtId="0" fontId="0" fillId="0" borderId="46" xfId="0" applyBorder="1"/>
    <xf numFmtId="10" fontId="0" fillId="0" borderId="46" xfId="0" applyNumberFormat="1" applyBorder="1" applyAlignment="1">
      <alignment horizontal="center" vertical="center"/>
    </xf>
    <xf numFmtId="0" fontId="0" fillId="0" borderId="46" xfId="0" applyBorder="1" applyAlignment="1">
      <alignment horizontal="center" vertical="center"/>
    </xf>
    <xf numFmtId="0" fontId="22" fillId="7" borderId="49" xfId="0" applyFont="1" applyFill="1" applyBorder="1" applyAlignment="1">
      <alignment horizontal="center" vertical="center"/>
    </xf>
    <xf numFmtId="0" fontId="22" fillId="7" borderId="50" xfId="0" applyFont="1" applyFill="1" applyBorder="1" applyAlignment="1">
      <alignment horizontal="center" vertical="center"/>
    </xf>
    <xf numFmtId="0" fontId="0" fillId="0" borderId="49" xfId="0" applyBorder="1" applyAlignment="1">
      <alignment horizontal="center" vertical="center" wrapText="1"/>
    </xf>
    <xf numFmtId="0" fontId="0" fillId="0" borderId="50" xfId="0" applyBorder="1"/>
    <xf numFmtId="0" fontId="0" fillId="0" borderId="50" xfId="0" applyBorder="1" applyAlignment="1">
      <alignment horizontal="center" vertical="center" wrapText="1"/>
    </xf>
    <xf numFmtId="0" fontId="22" fillId="0" borderId="51" xfId="0" applyFont="1" applyBorder="1" applyAlignment="1">
      <alignment horizontal="center" vertical="center"/>
    </xf>
    <xf numFmtId="10" fontId="22" fillId="0" borderId="22" xfId="0" applyNumberFormat="1" applyFont="1" applyBorder="1" applyAlignment="1">
      <alignment horizontal="center" vertical="center"/>
    </xf>
    <xf numFmtId="0" fontId="0" fillId="0" borderId="22" xfId="0" applyBorder="1"/>
    <xf numFmtId="0" fontId="0" fillId="0" borderId="23" xfId="0" applyBorder="1"/>
    <xf numFmtId="0" fontId="22" fillId="7" borderId="52" xfId="0" applyFont="1" applyFill="1" applyBorder="1" applyAlignment="1">
      <alignment horizontal="center" vertical="center"/>
    </xf>
    <xf numFmtId="0" fontId="22" fillId="7" borderId="53" xfId="0" applyFont="1" applyFill="1" applyBorder="1" applyAlignment="1">
      <alignment horizontal="center" vertical="center"/>
    </xf>
    <xf numFmtId="0" fontId="22" fillId="7" borderId="53" xfId="0" applyFont="1" applyFill="1" applyBorder="1" applyAlignment="1">
      <alignment horizontal="center" vertical="center" wrapText="1"/>
    </xf>
    <xf numFmtId="0" fontId="22" fillId="7" borderId="54" xfId="0" applyFont="1" applyFill="1" applyBorder="1" applyAlignment="1">
      <alignment horizontal="center" vertical="center"/>
    </xf>
    <xf numFmtId="168" fontId="22" fillId="8" borderId="22" xfId="7" applyNumberFormat="1" applyFont="1" applyFill="1" applyBorder="1" applyAlignment="1">
      <alignment horizontal="center" vertical="center"/>
    </xf>
    <xf numFmtId="168" fontId="0" fillId="0" borderId="46" xfId="7" applyNumberFormat="1" applyFont="1" applyBorder="1" applyAlignment="1">
      <alignment horizontal="center" vertical="center"/>
    </xf>
    <xf numFmtId="168" fontId="0" fillId="0" borderId="50" xfId="7" applyNumberFormat="1" applyFont="1" applyBorder="1" applyAlignment="1">
      <alignment horizontal="center" vertical="center"/>
    </xf>
    <xf numFmtId="0" fontId="5" fillId="8" borderId="22" xfId="1" applyFont="1" applyFill="1" applyBorder="1" applyAlignment="1">
      <alignment horizontal="center" vertical="center" wrapText="1"/>
    </xf>
    <xf numFmtId="0" fontId="5" fillId="8" borderId="23" xfId="1" applyFont="1" applyFill="1" applyBorder="1" applyAlignment="1">
      <alignment horizontal="center" vertical="center" wrapText="1"/>
    </xf>
    <xf numFmtId="0" fontId="5" fillId="7" borderId="24" xfId="1" applyFont="1" applyFill="1" applyBorder="1" applyAlignment="1">
      <alignment horizontal="center" vertical="center"/>
    </xf>
    <xf numFmtId="0" fontId="5" fillId="7" borderId="25" xfId="1" applyFont="1" applyFill="1" applyBorder="1" applyAlignment="1">
      <alignment horizontal="center" vertical="center"/>
    </xf>
    <xf numFmtId="0" fontId="5" fillId="7" borderId="25" xfId="1" applyFont="1" applyFill="1" applyBorder="1" applyAlignment="1">
      <alignment vertical="center"/>
    </xf>
    <xf numFmtId="164" fontId="5" fillId="7" borderId="25" xfId="5" applyFont="1" applyFill="1" applyBorder="1" applyAlignment="1">
      <alignment vertical="center"/>
    </xf>
    <xf numFmtId="39" fontId="5" fillId="7" borderId="26" xfId="5" applyNumberFormat="1" applyFont="1" applyFill="1" applyBorder="1" applyAlignment="1">
      <alignment horizontal="center" vertical="center"/>
    </xf>
    <xf numFmtId="164" fontId="13" fillId="7" borderId="32" xfId="5" applyFont="1" applyFill="1" applyBorder="1" applyAlignment="1">
      <alignment horizontal="center" vertical="center"/>
    </xf>
    <xf numFmtId="164" fontId="5" fillId="8" borderId="39" xfId="5" applyFont="1" applyFill="1" applyBorder="1" applyAlignment="1">
      <alignment horizontal="center" vertical="center"/>
    </xf>
    <xf numFmtId="0" fontId="22" fillId="0" borderId="50" xfId="0" applyFont="1" applyBorder="1" applyAlignment="1">
      <alignment horizontal="center" vertical="center"/>
    </xf>
    <xf numFmtId="0" fontId="0" fillId="0" borderId="49" xfId="0" applyBorder="1"/>
    <xf numFmtId="0" fontId="0" fillId="0" borderId="51" xfId="0" applyBorder="1"/>
    <xf numFmtId="10" fontId="0" fillId="0" borderId="46" xfId="0" applyNumberFormat="1" applyBorder="1"/>
    <xf numFmtId="169" fontId="0" fillId="0" borderId="46" xfId="0" applyNumberFormat="1" applyBorder="1"/>
    <xf numFmtId="169" fontId="0" fillId="0" borderId="50" xfId="0" applyNumberFormat="1" applyBorder="1"/>
    <xf numFmtId="169" fontId="0" fillId="0" borderId="0" xfId="0" applyNumberFormat="1"/>
    <xf numFmtId="7" fontId="0" fillId="0" borderId="46" xfId="0" applyNumberFormat="1" applyBorder="1"/>
    <xf numFmtId="7" fontId="0" fillId="0" borderId="50" xfId="0" applyNumberFormat="1" applyBorder="1"/>
    <xf numFmtId="7" fontId="0" fillId="0" borderId="22" xfId="0" applyNumberFormat="1" applyBorder="1"/>
    <xf numFmtId="169" fontId="0" fillId="7" borderId="46" xfId="0" applyNumberFormat="1" applyFill="1" applyBorder="1"/>
    <xf numFmtId="10" fontId="0" fillId="0" borderId="46" xfId="10" applyNumberFormat="1" applyFont="1" applyBorder="1"/>
    <xf numFmtId="0" fontId="0" fillId="0" borderId="0" xfId="0" applyAlignment="1">
      <alignment horizontal="right"/>
    </xf>
    <xf numFmtId="0" fontId="0" fillId="0" borderId="0" xfId="0" applyAlignment="1">
      <alignment horizontal="left" vertical="center"/>
    </xf>
    <xf numFmtId="169" fontId="22" fillId="0" borderId="46" xfId="0" applyNumberFormat="1" applyFont="1" applyBorder="1"/>
    <xf numFmtId="0" fontId="0" fillId="0" borderId="49" xfId="0" applyBorder="1" applyAlignment="1">
      <alignment horizontal="center" vertical="center"/>
    </xf>
    <xf numFmtId="0" fontId="0" fillId="0" borderId="50" xfId="0" applyBorder="1" applyAlignment="1">
      <alignment horizontal="center" vertical="center"/>
    </xf>
    <xf numFmtId="10" fontId="0" fillId="0" borderId="50" xfId="10" applyNumberFormat="1" applyFont="1" applyBorder="1"/>
    <xf numFmtId="0" fontId="0" fillId="0" borderId="49" xfId="0" applyBorder="1" applyAlignment="1">
      <alignment horizontal="right" vertical="center"/>
    </xf>
    <xf numFmtId="10" fontId="0" fillId="0" borderId="50" xfId="0" applyNumberFormat="1" applyBorder="1"/>
    <xf numFmtId="169" fontId="22" fillId="0" borderId="22" xfId="0" applyNumberFormat="1" applyFont="1" applyBorder="1"/>
    <xf numFmtId="0" fontId="0" fillId="0" borderId="22" xfId="0" applyBorder="1" applyAlignment="1">
      <alignment horizontal="center" vertical="center"/>
    </xf>
    <xf numFmtId="10" fontId="0" fillId="0" borderId="22" xfId="0" applyNumberFormat="1" applyBorder="1"/>
    <xf numFmtId="10" fontId="0" fillId="0" borderId="23" xfId="0" applyNumberFormat="1" applyBorder="1"/>
    <xf numFmtId="7" fontId="22" fillId="0" borderId="46" xfId="0" applyNumberFormat="1" applyFont="1" applyBorder="1"/>
    <xf numFmtId="43" fontId="22" fillId="0" borderId="22" xfId="0" applyNumberFormat="1" applyFont="1" applyBorder="1"/>
    <xf numFmtId="4" fontId="14" fillId="0" borderId="0" xfId="1" applyNumberFormat="1" applyFont="1" applyAlignment="1">
      <alignment vertical="center"/>
    </xf>
    <xf numFmtId="164" fontId="14" fillId="0" borderId="40" xfId="5" applyFont="1" applyFill="1" applyBorder="1" applyAlignment="1">
      <alignment vertical="center"/>
    </xf>
    <xf numFmtId="0" fontId="25" fillId="0" borderId="0" xfId="11" applyFont="1"/>
    <xf numFmtId="9" fontId="25" fillId="0" borderId="45" xfId="12" applyFont="1" applyBorder="1" applyAlignment="1">
      <alignment horizontal="center" wrapText="1"/>
    </xf>
    <xf numFmtId="0" fontId="25" fillId="0" borderId="0" xfId="11" applyFont="1" applyAlignment="1">
      <alignment wrapText="1"/>
    </xf>
    <xf numFmtId="10" fontId="25" fillId="0" borderId="46" xfId="12" applyNumberFormat="1" applyFont="1" applyBorder="1" applyAlignment="1">
      <alignment horizontal="center" vertical="center" wrapText="1"/>
    </xf>
    <xf numFmtId="10" fontId="24" fillId="0" borderId="46" xfId="12" applyNumberFormat="1" applyFont="1" applyBorder="1" applyAlignment="1">
      <alignment horizontal="center" vertical="center" wrapText="1"/>
    </xf>
    <xf numFmtId="0" fontId="25" fillId="0" borderId="0" xfId="11" applyFont="1" applyAlignment="1">
      <alignment horizontal="center" wrapText="1"/>
    </xf>
    <xf numFmtId="0" fontId="25" fillId="0" borderId="0" xfId="11" applyFont="1" applyAlignment="1">
      <alignment horizontal="center"/>
    </xf>
    <xf numFmtId="0" fontId="27" fillId="0" borderId="0" xfId="0" applyFont="1"/>
    <xf numFmtId="0" fontId="26" fillId="0" borderId="46" xfId="0" applyFont="1" applyBorder="1" applyAlignment="1">
      <alignment horizontal="center" vertical="center"/>
    </xf>
    <xf numFmtId="0" fontId="26" fillId="0" borderId="46" xfId="0" applyFont="1" applyBorder="1" applyAlignment="1">
      <alignment vertical="center"/>
    </xf>
    <xf numFmtId="10" fontId="27" fillId="0" borderId="46" xfId="0" applyNumberFormat="1" applyFont="1" applyBorder="1" applyAlignment="1">
      <alignment horizontal="center" vertical="center"/>
    </xf>
    <xf numFmtId="0" fontId="27" fillId="0" borderId="46" xfId="0" applyFont="1" applyBorder="1" applyAlignment="1">
      <alignment horizontal="center" vertical="center"/>
    </xf>
    <xf numFmtId="0" fontId="27" fillId="0" borderId="46" xfId="0" applyFont="1" applyBorder="1" applyAlignment="1">
      <alignment vertical="center"/>
    </xf>
    <xf numFmtId="0" fontId="27" fillId="0" borderId="46" xfId="0" applyFont="1" applyBorder="1"/>
    <xf numFmtId="10" fontId="26" fillId="0" borderId="46" xfId="0" applyNumberFormat="1" applyFont="1" applyBorder="1" applyAlignment="1">
      <alignment horizontal="center" vertical="center"/>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6" fillId="0" borderId="5" xfId="1" applyFont="1" applyBorder="1" applyAlignment="1">
      <alignment horizontal="left" vertical="center" wrapText="1" indent="1"/>
    </xf>
    <xf numFmtId="0" fontId="6" fillId="0" borderId="6" xfId="1" applyFont="1" applyBorder="1" applyAlignment="1">
      <alignment horizontal="left" vertical="center" wrapText="1" indent="1"/>
    </xf>
    <xf numFmtId="0" fontId="6" fillId="0" borderId="7" xfId="1" applyFont="1" applyBorder="1" applyAlignment="1">
      <alignment horizontal="left" vertical="center" wrapText="1" indent="1"/>
    </xf>
    <xf numFmtId="0" fontId="6" fillId="0" borderId="9" xfId="1" applyFont="1" applyBorder="1" applyAlignment="1">
      <alignment horizontal="left" vertical="center" wrapText="1" indent="1"/>
    </xf>
    <xf numFmtId="0" fontId="6" fillId="0" borderId="10" xfId="1" applyFont="1" applyBorder="1" applyAlignment="1">
      <alignment horizontal="left" vertical="center" wrapText="1" indent="1"/>
    </xf>
    <xf numFmtId="0" fontId="6" fillId="0" borderId="11" xfId="1" applyFont="1" applyBorder="1" applyAlignment="1">
      <alignment horizontal="left" vertical="center" wrapText="1" indent="1"/>
    </xf>
    <xf numFmtId="49" fontId="8" fillId="0" borderId="13" xfId="4" quotePrefix="1" applyNumberFormat="1" applyFont="1" applyFill="1" applyBorder="1" applyAlignment="1">
      <alignment horizontal="left" vertical="center" wrapText="1" indent="1"/>
    </xf>
    <xf numFmtId="17" fontId="8" fillId="0" borderId="14" xfId="4" applyNumberFormat="1" applyFont="1" applyFill="1" applyBorder="1" applyAlignment="1">
      <alignment horizontal="left" vertical="center" wrapText="1" indent="1"/>
    </xf>
    <xf numFmtId="17" fontId="8" fillId="0" borderId="15" xfId="4" applyNumberFormat="1" applyFont="1" applyFill="1" applyBorder="1" applyAlignment="1">
      <alignment horizontal="left" vertical="center" wrapText="1" indent="1"/>
    </xf>
    <xf numFmtId="0" fontId="13" fillId="0" borderId="42" xfId="1" applyFont="1" applyBorder="1" applyAlignment="1">
      <alignment horizontal="justify" vertical="center" wrapText="1"/>
    </xf>
    <xf numFmtId="0" fontId="13" fillId="0" borderId="43" xfId="1" applyFont="1" applyBorder="1" applyAlignment="1">
      <alignment horizontal="justify" vertical="center" wrapText="1"/>
    </xf>
    <xf numFmtId="0" fontId="13" fillId="0" borderId="44" xfId="1" applyFont="1" applyBorder="1" applyAlignment="1">
      <alignment horizontal="justify" vertical="center" wrapText="1"/>
    </xf>
    <xf numFmtId="0" fontId="14" fillId="0" borderId="0" xfId="1" applyFont="1" applyAlignment="1">
      <alignment vertical="center" wrapText="1"/>
    </xf>
    <xf numFmtId="0" fontId="9" fillId="2" borderId="17"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9" fillId="2" borderId="18" xfId="1" applyFont="1" applyFill="1" applyBorder="1" applyAlignment="1">
      <alignment horizontal="center" vertical="center"/>
    </xf>
    <xf numFmtId="0" fontId="9" fillId="2" borderId="19" xfId="1" applyFont="1" applyFill="1" applyBorder="1" applyAlignment="1">
      <alignment horizontal="center" vertical="center"/>
    </xf>
    <xf numFmtId="0" fontId="13" fillId="0" borderId="30" xfId="6" applyFont="1" applyBorder="1" applyAlignment="1">
      <alignment horizontal="center" vertical="center" wrapText="1"/>
    </xf>
    <xf numFmtId="0" fontId="13" fillId="0" borderId="31" xfId="6" applyFont="1" applyBorder="1" applyAlignment="1">
      <alignment horizontal="center" vertical="center" wrapText="1"/>
    </xf>
    <xf numFmtId="0" fontId="13" fillId="0" borderId="30" xfId="6" applyFont="1" applyBorder="1" applyAlignment="1">
      <alignment horizontal="center" wrapText="1"/>
    </xf>
    <xf numFmtId="0" fontId="13" fillId="0" borderId="31" xfId="6" applyFont="1" applyBorder="1" applyAlignment="1">
      <alignment horizontal="center" wrapText="1"/>
    </xf>
    <xf numFmtId="0" fontId="9" fillId="2" borderId="16" xfId="1" applyFont="1" applyFill="1" applyBorder="1" applyAlignment="1">
      <alignment horizontal="center" vertical="center"/>
    </xf>
    <xf numFmtId="0" fontId="11" fillId="2" borderId="20" xfId="1" applyFont="1" applyFill="1" applyBorder="1" applyAlignment="1">
      <alignment horizontal="center" vertical="center"/>
    </xf>
    <xf numFmtId="0" fontId="9" fillId="2" borderId="17" xfId="1" applyFont="1" applyFill="1" applyBorder="1" applyAlignment="1">
      <alignment horizontal="center" vertical="center"/>
    </xf>
    <xf numFmtId="0" fontId="11" fillId="2" borderId="21" xfId="1" applyFont="1" applyFill="1" applyBorder="1" applyAlignment="1">
      <alignment horizontal="center" vertical="center"/>
    </xf>
    <xf numFmtId="0" fontId="13" fillId="4" borderId="30" xfId="6" applyFont="1" applyFill="1" applyBorder="1" applyAlignment="1">
      <alignment horizontal="center" wrapText="1"/>
    </xf>
    <xf numFmtId="0" fontId="13" fillId="4" borderId="31" xfId="6" applyFont="1" applyFill="1" applyBorder="1" applyAlignment="1">
      <alignment horizontal="center" wrapText="1"/>
    </xf>
    <xf numFmtId="0" fontId="9" fillId="3" borderId="37" xfId="1" applyFont="1" applyFill="1" applyBorder="1" applyAlignment="1">
      <alignment horizontal="center" vertical="center"/>
    </xf>
    <xf numFmtId="0" fontId="9" fillId="0" borderId="38" xfId="1" applyFont="1" applyBorder="1" applyAlignment="1">
      <alignment horizontal="center" vertical="center"/>
    </xf>
    <xf numFmtId="0" fontId="9" fillId="3" borderId="38" xfId="1" applyFont="1" applyFill="1" applyBorder="1" applyAlignment="1">
      <alignment horizontal="center" vertical="center"/>
    </xf>
    <xf numFmtId="0" fontId="11" fillId="3" borderId="38" xfId="1" applyFont="1" applyFill="1" applyBorder="1" applyAlignment="1">
      <alignment horizontal="center" vertical="center"/>
    </xf>
    <xf numFmtId="0" fontId="13" fillId="0" borderId="40" xfId="1" applyFont="1" applyBorder="1" applyAlignment="1">
      <alignment horizontal="justify" vertical="center" wrapText="1"/>
    </xf>
    <xf numFmtId="0" fontId="13" fillId="0" borderId="0" xfId="1" applyFont="1" applyAlignment="1">
      <alignment horizontal="justify" vertical="center" wrapText="1"/>
    </xf>
    <xf numFmtId="0" fontId="13" fillId="0" borderId="41" xfId="1" applyFont="1" applyBorder="1" applyAlignment="1">
      <alignment horizontal="justify" vertical="center" wrapText="1"/>
    </xf>
    <xf numFmtId="0" fontId="19" fillId="6" borderId="46" xfId="8" applyFont="1" applyFill="1" applyBorder="1" applyAlignment="1">
      <alignment horizontal="center" vertical="center" wrapText="1"/>
    </xf>
    <xf numFmtId="0" fontId="19" fillId="6" borderId="47" xfId="8" applyFont="1" applyFill="1" applyBorder="1" applyAlignment="1">
      <alignment horizontal="center" vertical="center" wrapText="1"/>
    </xf>
    <xf numFmtId="0" fontId="19" fillId="6" borderId="45" xfId="8" applyFont="1" applyFill="1" applyBorder="1" applyAlignment="1">
      <alignment horizontal="center" vertical="center" wrapText="1"/>
    </xf>
    <xf numFmtId="0" fontId="23" fillId="0" borderId="1" xfId="1" applyFont="1" applyBorder="1" applyAlignment="1">
      <alignment horizontal="center" vertic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5" fillId="8" borderId="16" xfId="1" applyFont="1" applyFill="1" applyBorder="1" applyAlignment="1">
      <alignment horizontal="center" vertical="center"/>
    </xf>
    <xf numFmtId="0" fontId="6" fillId="8" borderId="20" xfId="1" applyFont="1" applyFill="1" applyBorder="1" applyAlignment="1">
      <alignment horizontal="center" vertical="center"/>
    </xf>
    <xf numFmtId="0" fontId="5" fillId="8" borderId="17" xfId="1" applyFont="1" applyFill="1" applyBorder="1" applyAlignment="1">
      <alignment horizontal="center" vertical="center"/>
    </xf>
    <xf numFmtId="0" fontId="6" fillId="8" borderId="21" xfId="1" applyFont="1" applyFill="1" applyBorder="1" applyAlignment="1">
      <alignment horizontal="center" vertical="center"/>
    </xf>
    <xf numFmtId="0" fontId="5" fillId="8" borderId="17" xfId="1" applyFont="1" applyFill="1" applyBorder="1" applyAlignment="1">
      <alignment horizontal="center" vertical="center" wrapText="1"/>
    </xf>
    <xf numFmtId="0" fontId="6" fillId="8" borderId="21" xfId="1" applyFont="1" applyFill="1" applyBorder="1" applyAlignment="1">
      <alignment horizontal="center" vertical="center" wrapText="1"/>
    </xf>
    <xf numFmtId="0" fontId="5" fillId="8" borderId="18" xfId="1" applyFont="1" applyFill="1" applyBorder="1" applyAlignment="1">
      <alignment horizontal="center" vertical="center"/>
    </xf>
    <xf numFmtId="0" fontId="5" fillId="8" borderId="19" xfId="1" applyFont="1" applyFill="1" applyBorder="1" applyAlignment="1">
      <alignment horizontal="center" vertical="center"/>
    </xf>
    <xf numFmtId="0" fontId="13" fillId="7" borderId="30" xfId="6" applyFont="1" applyFill="1" applyBorder="1" applyAlignment="1">
      <alignment horizontal="center" wrapText="1"/>
    </xf>
    <xf numFmtId="0" fontId="13" fillId="7" borderId="31" xfId="6" applyFont="1" applyFill="1" applyBorder="1" applyAlignment="1">
      <alignment horizontal="center" wrapText="1"/>
    </xf>
    <xf numFmtId="0" fontId="5" fillId="8" borderId="37" xfId="1" applyFont="1" applyFill="1" applyBorder="1" applyAlignment="1">
      <alignment horizontal="center" vertical="center"/>
    </xf>
    <xf numFmtId="0" fontId="5" fillId="8" borderId="38" xfId="1" applyFont="1" applyFill="1" applyBorder="1" applyAlignment="1">
      <alignment horizontal="center" vertical="center"/>
    </xf>
    <xf numFmtId="0" fontId="6" fillId="8" borderId="38" xfId="1" applyFont="1" applyFill="1" applyBorder="1" applyAlignment="1">
      <alignment horizontal="center" vertical="center"/>
    </xf>
    <xf numFmtId="0" fontId="22" fillId="0" borderId="37" xfId="0" applyFont="1" applyBorder="1" applyAlignment="1">
      <alignment horizontal="center" vertical="center" wrapText="1"/>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0" fillId="0" borderId="40" xfId="0" applyBorder="1" applyAlignment="1">
      <alignment horizontal="center" vertical="center" wrapText="1"/>
    </xf>
    <xf numFmtId="0" fontId="0" fillId="0" borderId="0" xfId="0" applyAlignment="1">
      <alignment horizontal="center" vertical="center"/>
    </xf>
    <xf numFmtId="0" fontId="0" fillId="0" borderId="41" xfId="0" applyBorder="1" applyAlignment="1">
      <alignment horizontal="center" vertical="center"/>
    </xf>
    <xf numFmtId="0" fontId="0" fillId="0" borderId="63" xfId="0" applyBorder="1" applyAlignment="1">
      <alignment horizontal="center"/>
    </xf>
    <xf numFmtId="0" fontId="0" fillId="0" borderId="60" xfId="0" applyBorder="1" applyAlignment="1">
      <alignment horizontal="center"/>
    </xf>
    <xf numFmtId="0" fontId="0" fillId="0" borderId="64" xfId="0" applyBorder="1" applyAlignment="1">
      <alignment horizontal="center"/>
    </xf>
    <xf numFmtId="0" fontId="0" fillId="0" borderId="61" xfId="0" applyBorder="1" applyAlignment="1">
      <alignment horizontal="center"/>
    </xf>
    <xf numFmtId="0" fontId="0" fillId="0" borderId="0" xfId="0" applyAlignment="1">
      <alignment horizontal="center"/>
    </xf>
    <xf numFmtId="0" fontId="0" fillId="0" borderId="41" xfId="0" applyBorder="1" applyAlignment="1">
      <alignment horizontal="center"/>
    </xf>
    <xf numFmtId="0" fontId="0" fillId="0" borderId="62" xfId="0" applyBorder="1" applyAlignment="1">
      <alignment horizontal="center"/>
    </xf>
    <xf numFmtId="0" fontId="0" fillId="0" borderId="59" xfId="0" applyBorder="1" applyAlignment="1">
      <alignment horizontal="center"/>
    </xf>
    <xf numFmtId="0" fontId="0" fillId="0" borderId="65" xfId="0" applyBorder="1" applyAlignment="1">
      <alignment horizontal="center"/>
    </xf>
    <xf numFmtId="0" fontId="0" fillId="0" borderId="0" xfId="0" applyAlignment="1">
      <alignment horizontal="left" vertical="center" wrapText="1"/>
    </xf>
    <xf numFmtId="0" fontId="0" fillId="0" borderId="66" xfId="0" applyBorder="1" applyAlignment="1">
      <alignment horizontal="center"/>
    </xf>
    <xf numFmtId="0" fontId="0" fillId="0" borderId="45" xfId="0" applyBorder="1" applyAlignment="1">
      <alignment horizontal="center"/>
    </xf>
    <xf numFmtId="0" fontId="0" fillId="0" borderId="68"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47" xfId="0" applyBorder="1" applyAlignment="1">
      <alignment horizontal="center" vertical="center"/>
    </xf>
    <xf numFmtId="0" fontId="0" fillId="0" borderId="58" xfId="0" applyBorder="1" applyAlignment="1">
      <alignment horizontal="center" vertical="center"/>
    </xf>
    <xf numFmtId="0" fontId="0" fillId="0" borderId="67" xfId="0" applyBorder="1" applyAlignment="1">
      <alignment horizontal="center" vertical="center"/>
    </xf>
    <xf numFmtId="0" fontId="0" fillId="0" borderId="49" xfId="0" applyBorder="1" applyAlignment="1">
      <alignment horizontal="center" vertical="center"/>
    </xf>
    <xf numFmtId="0" fontId="22" fillId="0" borderId="48" xfId="0" applyFont="1" applyBorder="1" applyAlignment="1">
      <alignment horizontal="center" vertical="center"/>
    </xf>
    <xf numFmtId="0" fontId="22" fillId="0" borderId="18" xfId="0" applyFont="1" applyBorder="1" applyAlignment="1">
      <alignment horizontal="center" vertical="center"/>
    </xf>
    <xf numFmtId="8" fontId="22" fillId="0" borderId="18" xfId="0" applyNumberFormat="1" applyFont="1" applyBorder="1" applyAlignment="1">
      <alignment horizontal="center" vertical="center"/>
    </xf>
    <xf numFmtId="8" fontId="22" fillId="0" borderId="19" xfId="0" applyNumberFormat="1" applyFont="1" applyBorder="1" applyAlignment="1">
      <alignment horizontal="center" vertical="center"/>
    </xf>
    <xf numFmtId="0" fontId="22" fillId="0" borderId="0" xfId="0" applyFont="1" applyAlignment="1">
      <alignment horizontal="center" vertical="center"/>
    </xf>
    <xf numFmtId="0" fontId="0" fillId="0" borderId="46" xfId="0" applyBorder="1" applyAlignment="1">
      <alignment horizontal="center" vertical="center"/>
    </xf>
    <xf numFmtId="0" fontId="0" fillId="0" borderId="50" xfId="0" applyBorder="1" applyAlignment="1">
      <alignment horizontal="center" vertical="center"/>
    </xf>
    <xf numFmtId="0" fontId="0" fillId="0" borderId="46" xfId="0" applyBorder="1" applyAlignment="1">
      <alignment horizontal="center" vertical="center" wrapText="1"/>
    </xf>
    <xf numFmtId="0" fontId="24" fillId="0" borderId="46" xfId="11" applyFont="1" applyBorder="1" applyAlignment="1">
      <alignment horizontal="center" vertical="center" wrapText="1"/>
    </xf>
    <xf numFmtId="0" fontId="24" fillId="0" borderId="59" xfId="11" applyFont="1" applyBorder="1" applyAlignment="1">
      <alignment horizontal="center" vertical="center"/>
    </xf>
    <xf numFmtId="0" fontId="24" fillId="0" borderId="46" xfId="11" applyFont="1" applyBorder="1" applyAlignment="1">
      <alignment horizontal="justify" vertical="center" wrapText="1"/>
    </xf>
    <xf numFmtId="0" fontId="24" fillId="0" borderId="47" xfId="11" applyFont="1" applyBorder="1" applyAlignment="1">
      <alignment horizontal="justify" vertical="center" wrapText="1"/>
    </xf>
    <xf numFmtId="0" fontId="25" fillId="0" borderId="46" xfId="11" applyFont="1" applyBorder="1" applyAlignment="1">
      <alignment horizontal="justify" vertical="center" wrapText="1"/>
    </xf>
    <xf numFmtId="0" fontId="26" fillId="0" borderId="47" xfId="0" applyFont="1" applyBorder="1" applyAlignment="1">
      <alignment horizontal="center" vertical="center"/>
    </xf>
    <xf numFmtId="0" fontId="26" fillId="0" borderId="58" xfId="0" applyFont="1" applyBorder="1" applyAlignment="1">
      <alignment horizontal="center" vertical="center"/>
    </xf>
    <xf numFmtId="0" fontId="26" fillId="0" borderId="45" xfId="0" applyFont="1" applyBorder="1" applyAlignment="1">
      <alignment horizontal="center" vertical="center"/>
    </xf>
  </cellXfs>
  <cellStyles count="13">
    <cellStyle name="Excel Built-in Normal" xfId="6" xr:uid="{671177AB-84AF-440B-BADA-B75D288B60F2}"/>
    <cellStyle name="Normal" xfId="0" builtinId="0"/>
    <cellStyle name="Normal 2" xfId="1" xr:uid="{02294020-DA17-4570-AD23-FA82CBD74F7B}"/>
    <cellStyle name="Normal 2 2" xfId="3" xr:uid="{72A25FBD-B418-41B2-9D4E-58FA6D64918E}"/>
    <cellStyle name="Normal 3" xfId="8" xr:uid="{FB8749AC-E6B9-4A37-B08A-CFD50396B134}"/>
    <cellStyle name="Normal 4" xfId="11" xr:uid="{52CE1797-5CAD-41E7-83EB-A9609B47B886}"/>
    <cellStyle name="Porcentagem" xfId="10" builtinId="5"/>
    <cellStyle name="Porcentagem 2" xfId="9" xr:uid="{7F158F76-8A4F-40AE-9301-B2787198B897}"/>
    <cellStyle name="Porcentagem 2 2" xfId="2" xr:uid="{BD685B2D-0258-4DC2-A433-043750CAF31E}"/>
    <cellStyle name="Porcentagem 3" xfId="12" xr:uid="{EF7041F6-8C19-4843-B066-D8031733119E}"/>
    <cellStyle name="Separador de milhares 2 3" xfId="4" xr:uid="{E1207627-6E49-4082-853D-2D971D8699A3}"/>
    <cellStyle name="Vírgula" xfId="7" builtinId="3"/>
    <cellStyle name="Vírgula 2" xfId="5" xr:uid="{F5DF153E-B656-4193-BBFB-F2B375E0A6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12</xdr:col>
      <xdr:colOff>467726</xdr:colOff>
      <xdr:row>14</xdr:row>
      <xdr:rowOff>124161</xdr:rowOff>
    </xdr:to>
    <xdr:pic>
      <xdr:nvPicPr>
        <xdr:cNvPr id="3" name="Imagem 2">
          <a:extLst>
            <a:ext uri="{FF2B5EF4-FFF2-40B4-BE49-F238E27FC236}">
              <a16:creationId xmlns:a16="http://schemas.microsoft.com/office/drawing/2014/main" id="{B5E17822-1BF3-D079-730C-376770CD529B}"/>
            </a:ext>
          </a:extLst>
        </xdr:cNvPr>
        <xdr:cNvPicPr>
          <a:picLocks noChangeAspect="1"/>
        </xdr:cNvPicPr>
      </xdr:nvPicPr>
      <xdr:blipFill>
        <a:blip xmlns:r="http://schemas.openxmlformats.org/officeDocument/2006/relationships" r:embed="rId1"/>
        <a:stretch>
          <a:fillRect/>
        </a:stretch>
      </xdr:blipFill>
      <xdr:spPr>
        <a:xfrm>
          <a:off x="609600" y="381000"/>
          <a:ext cx="7173326" cy="2410161"/>
        </a:xfrm>
        <a:prstGeom prst="rect">
          <a:avLst/>
        </a:prstGeom>
      </xdr:spPr>
    </xdr:pic>
    <xdr:clientData/>
  </xdr:twoCellAnchor>
  <xdr:twoCellAnchor editAs="oneCell">
    <xdr:from>
      <xdr:col>1</xdr:col>
      <xdr:colOff>0</xdr:colOff>
      <xdr:row>17</xdr:row>
      <xdr:rowOff>0</xdr:rowOff>
    </xdr:from>
    <xdr:to>
      <xdr:col>12</xdr:col>
      <xdr:colOff>410568</xdr:colOff>
      <xdr:row>34</xdr:row>
      <xdr:rowOff>86189</xdr:rowOff>
    </xdr:to>
    <xdr:pic>
      <xdr:nvPicPr>
        <xdr:cNvPr id="4" name="Imagem 3">
          <a:extLst>
            <a:ext uri="{FF2B5EF4-FFF2-40B4-BE49-F238E27FC236}">
              <a16:creationId xmlns:a16="http://schemas.microsoft.com/office/drawing/2014/main" id="{FC9B0731-AB1C-8BAF-C40A-4F872D92C96F}"/>
            </a:ext>
          </a:extLst>
        </xdr:cNvPr>
        <xdr:cNvPicPr>
          <a:picLocks noChangeAspect="1"/>
        </xdr:cNvPicPr>
      </xdr:nvPicPr>
      <xdr:blipFill>
        <a:blip xmlns:r="http://schemas.openxmlformats.org/officeDocument/2006/relationships" r:embed="rId2"/>
        <a:stretch>
          <a:fillRect/>
        </a:stretch>
      </xdr:blipFill>
      <xdr:spPr>
        <a:xfrm>
          <a:off x="609600" y="3238500"/>
          <a:ext cx="7116168" cy="3324689"/>
        </a:xfrm>
        <a:prstGeom prst="rect">
          <a:avLst/>
        </a:prstGeom>
      </xdr:spPr>
    </xdr:pic>
    <xdr:clientData/>
  </xdr:twoCellAnchor>
  <xdr:twoCellAnchor editAs="oneCell">
    <xdr:from>
      <xdr:col>14</xdr:col>
      <xdr:colOff>0</xdr:colOff>
      <xdr:row>6</xdr:row>
      <xdr:rowOff>0</xdr:rowOff>
    </xdr:from>
    <xdr:to>
      <xdr:col>19</xdr:col>
      <xdr:colOff>143324</xdr:colOff>
      <xdr:row>11</xdr:row>
      <xdr:rowOff>123975</xdr:rowOff>
    </xdr:to>
    <xdr:pic>
      <xdr:nvPicPr>
        <xdr:cNvPr id="6" name="Imagem 5">
          <a:extLst>
            <a:ext uri="{FF2B5EF4-FFF2-40B4-BE49-F238E27FC236}">
              <a16:creationId xmlns:a16="http://schemas.microsoft.com/office/drawing/2014/main" id="{AFDBE537-F00C-E79B-11CA-1C044261419A}"/>
            </a:ext>
          </a:extLst>
        </xdr:cNvPr>
        <xdr:cNvPicPr>
          <a:picLocks noChangeAspect="1"/>
        </xdr:cNvPicPr>
      </xdr:nvPicPr>
      <xdr:blipFill>
        <a:blip xmlns:r="http://schemas.openxmlformats.org/officeDocument/2006/relationships" r:embed="rId3"/>
        <a:stretch>
          <a:fillRect/>
        </a:stretch>
      </xdr:blipFill>
      <xdr:spPr>
        <a:xfrm>
          <a:off x="8534400" y="1143000"/>
          <a:ext cx="3219899" cy="1076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20</xdr:row>
      <xdr:rowOff>0</xdr:rowOff>
    </xdr:from>
    <xdr:to>
      <xdr:col>9</xdr:col>
      <xdr:colOff>505280</xdr:colOff>
      <xdr:row>26</xdr:row>
      <xdr:rowOff>171633</xdr:rowOff>
    </xdr:to>
    <xdr:pic>
      <xdr:nvPicPr>
        <xdr:cNvPr id="2" name="Imagem 1">
          <a:extLst>
            <a:ext uri="{FF2B5EF4-FFF2-40B4-BE49-F238E27FC236}">
              <a16:creationId xmlns:a16="http://schemas.microsoft.com/office/drawing/2014/main" id="{B3C449C6-C122-707D-FC17-D1D6277D0842}"/>
            </a:ext>
          </a:extLst>
        </xdr:cNvPr>
        <xdr:cNvPicPr>
          <a:picLocks noChangeAspect="1"/>
        </xdr:cNvPicPr>
      </xdr:nvPicPr>
      <xdr:blipFill>
        <a:blip xmlns:r="http://schemas.openxmlformats.org/officeDocument/2006/relationships" r:embed="rId1"/>
        <a:stretch>
          <a:fillRect/>
        </a:stretch>
      </xdr:blipFill>
      <xdr:spPr>
        <a:xfrm>
          <a:off x="6181725" y="4238625"/>
          <a:ext cx="3258005" cy="13146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e8\comercial\PROPOSTAS\2024\ADEPE%20(ADDIPER)\LP%20001-2024\PRE&#199;O\ADEPE%20-%20LP%20001-2024%20-%20PRE&#199;O_v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CRONO_FIN"/>
      <sheetName val="0. PROJETOS"/>
      <sheetName val="1. ESTUDOS PRELIMINARES"/>
      <sheetName val="2. PROJETO BÁSICO"/>
      <sheetName val="3. PROJETO EXECUTIVO"/>
      <sheetName val="COMPOSIÇÃO_SERVIÇOS"/>
      <sheetName val="COMPOSIÇÃO_AUX"/>
      <sheetName val="Fator K e TRDE"/>
      <sheetName val="MAPA DE COTAÇÃO"/>
      <sheetName val="MÃO DE OBRA_DNIT JUL_2023"/>
      <sheetName val="DNIT_VEICULO_IMOVEIS"/>
      <sheetName val="DNIT_MAO_OBRA"/>
      <sheetName val="CUSTO ADM."/>
      <sheetName val="REM.EMP."/>
    </sheetNames>
    <sheetDataSet>
      <sheetData sheetId="0"/>
      <sheetData sheetId="1"/>
      <sheetData sheetId="2"/>
      <sheetData sheetId="3"/>
      <sheetData sheetId="4"/>
      <sheetData sheetId="5"/>
      <sheetData sheetId="6"/>
      <sheetData sheetId="7"/>
      <sheetData sheetId="8">
        <row r="5">
          <cell r="D5">
            <v>84.04</v>
          </cell>
        </row>
      </sheetData>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7424-0A11-467D-B4B7-718E83459737}">
  <sheetPr>
    <pageSetUpPr fitToPage="1"/>
  </sheetPr>
  <dimension ref="A1:K204"/>
  <sheetViews>
    <sheetView showGridLines="0" topLeftCell="A2" zoomScale="90" zoomScaleNormal="90" zoomScaleSheetLayoutView="90" workbookViewId="0">
      <selection activeCell="G10" sqref="G10:G11"/>
    </sheetView>
  </sheetViews>
  <sheetFormatPr defaultColWidth="9.125" defaultRowHeight="14.25"/>
  <cols>
    <col min="1" max="1" width="17.25" style="86" customWidth="1"/>
    <col min="2" max="2" width="15.75" style="86" customWidth="1"/>
    <col min="3" max="3" width="14.375" style="86" customWidth="1"/>
    <col min="4" max="4" width="55.75" style="86" customWidth="1"/>
    <col min="5" max="5" width="10.75" style="86" customWidth="1"/>
    <col min="6" max="6" width="10.75" style="87" customWidth="1"/>
    <col min="7" max="8" width="20.75" style="86" customWidth="1"/>
    <col min="9" max="9" width="17.125" style="86" customWidth="1"/>
    <col min="10" max="10" width="15.125" style="2" customWidth="1"/>
    <col min="11" max="11" width="12.25" style="2" customWidth="1"/>
    <col min="12" max="16384" width="9.125" style="2"/>
  </cols>
  <sheetData>
    <row r="1" spans="1:11" ht="39.950000000000003" customHeight="1" thickBot="1">
      <c r="A1" s="175" t="s">
        <v>283</v>
      </c>
      <c r="B1" s="176"/>
      <c r="C1" s="176"/>
      <c r="D1" s="176"/>
      <c r="E1" s="176"/>
      <c r="F1" s="176"/>
      <c r="G1" s="176"/>
      <c r="H1" s="177"/>
      <c r="I1" s="1"/>
      <c r="J1" s="1"/>
      <c r="K1" s="1"/>
    </row>
    <row r="2" spans="1:11" ht="30" customHeight="1">
      <c r="A2" s="3" t="s">
        <v>0</v>
      </c>
      <c r="B2" s="178" t="s">
        <v>364</v>
      </c>
      <c r="C2" s="179"/>
      <c r="D2" s="179"/>
      <c r="E2" s="179"/>
      <c r="F2" s="179"/>
      <c r="G2" s="179"/>
      <c r="H2" s="180"/>
      <c r="I2" s="4"/>
      <c r="J2" s="4"/>
      <c r="K2" s="4"/>
    </row>
    <row r="3" spans="1:11" ht="15" customHeight="1">
      <c r="A3" s="5" t="s">
        <v>1</v>
      </c>
      <c r="B3" s="181" t="s">
        <v>363</v>
      </c>
      <c r="C3" s="182"/>
      <c r="D3" s="182"/>
      <c r="E3" s="182"/>
      <c r="F3" s="182"/>
      <c r="G3" s="182"/>
      <c r="H3" s="183"/>
      <c r="I3" s="6"/>
      <c r="J3" s="4"/>
      <c r="K3" s="4"/>
    </row>
    <row r="4" spans="1:11" ht="15" customHeight="1">
      <c r="A4" s="5" t="s">
        <v>2</v>
      </c>
      <c r="B4" s="181" t="s">
        <v>49</v>
      </c>
      <c r="C4" s="182"/>
      <c r="D4" s="182"/>
      <c r="E4" s="182"/>
      <c r="F4" s="182"/>
      <c r="G4" s="182"/>
      <c r="H4" s="183"/>
      <c r="I4" s="6"/>
      <c r="J4" s="4"/>
      <c r="K4" s="4"/>
    </row>
    <row r="5" spans="1:11" ht="15" customHeight="1" thickBot="1">
      <c r="A5" s="7" t="s">
        <v>3</v>
      </c>
      <c r="B5" s="184" t="s">
        <v>50</v>
      </c>
      <c r="C5" s="185"/>
      <c r="D5" s="185"/>
      <c r="E5" s="185"/>
      <c r="F5" s="185"/>
      <c r="G5" s="185"/>
      <c r="H5" s="186"/>
      <c r="I5" s="6"/>
      <c r="J5" s="4"/>
      <c r="K5" s="4"/>
    </row>
    <row r="6" spans="1:11" ht="15" customHeight="1">
      <c r="A6" s="199" t="s">
        <v>4</v>
      </c>
      <c r="B6" s="201" t="s">
        <v>5</v>
      </c>
      <c r="C6" s="201" t="s">
        <v>6</v>
      </c>
      <c r="D6" s="201" t="s">
        <v>7</v>
      </c>
      <c r="E6" s="201" t="s">
        <v>8</v>
      </c>
      <c r="F6" s="191" t="s">
        <v>9</v>
      </c>
      <c r="G6" s="193" t="s">
        <v>10</v>
      </c>
      <c r="H6" s="194"/>
      <c r="I6" s="8"/>
    </row>
    <row r="7" spans="1:11" ht="15" customHeight="1" thickBot="1">
      <c r="A7" s="200"/>
      <c r="B7" s="202"/>
      <c r="C7" s="202"/>
      <c r="D7" s="202"/>
      <c r="E7" s="202"/>
      <c r="F7" s="192"/>
      <c r="G7" s="9" t="s">
        <v>11</v>
      </c>
      <c r="H7" s="10" t="s">
        <v>12</v>
      </c>
      <c r="I7" s="11"/>
    </row>
    <row r="8" spans="1:11" ht="15.75" thickBot="1">
      <c r="A8" s="12" t="s">
        <v>13</v>
      </c>
      <c r="B8" s="13"/>
      <c r="C8" s="13"/>
      <c r="D8" s="14" t="s">
        <v>14</v>
      </c>
      <c r="E8" s="14"/>
      <c r="F8" s="14"/>
      <c r="G8" s="15"/>
      <c r="H8" s="16"/>
      <c r="I8" s="17"/>
    </row>
    <row r="9" spans="1:11">
      <c r="A9" s="18" t="s">
        <v>15</v>
      </c>
      <c r="B9" s="19"/>
      <c r="C9" s="19"/>
      <c r="D9" s="20" t="s">
        <v>16</v>
      </c>
      <c r="E9" s="21"/>
      <c r="F9" s="22"/>
      <c r="G9" s="23"/>
      <c r="H9" s="24"/>
      <c r="I9" s="25"/>
    </row>
    <row r="10" spans="1:11">
      <c r="A10" s="26" t="s">
        <v>17</v>
      </c>
      <c r="B10" s="27" t="s">
        <v>18</v>
      </c>
      <c r="C10" s="27" t="s">
        <v>19</v>
      </c>
      <c r="D10" s="28" t="s">
        <v>20</v>
      </c>
      <c r="E10" s="27" t="s">
        <v>265</v>
      </c>
      <c r="F10" s="29">
        <v>15</v>
      </c>
      <c r="G10" s="30">
        <v>17621.07</v>
      </c>
      <c r="H10" s="31">
        <f>ROUND(G10*F10,2)</f>
        <v>264316.05</v>
      </c>
      <c r="I10" s="32"/>
      <c r="J10" s="33"/>
      <c r="K10" s="34"/>
    </row>
    <row r="11" spans="1:11" ht="15" customHeight="1">
      <c r="A11" s="26" t="s">
        <v>21</v>
      </c>
      <c r="B11" s="27" t="s">
        <v>18</v>
      </c>
      <c r="C11" s="27" t="s">
        <v>146</v>
      </c>
      <c r="D11" s="28" t="s">
        <v>264</v>
      </c>
      <c r="E11" s="27" t="s">
        <v>265</v>
      </c>
      <c r="F11" s="29">
        <v>30</v>
      </c>
      <c r="G11" s="30">
        <v>15328.72</v>
      </c>
      <c r="H11" s="31">
        <f t="shared" ref="H11:H12" si="0">ROUND(G11*F11,2)</f>
        <v>459861.6</v>
      </c>
      <c r="I11" s="32"/>
      <c r="J11" s="33"/>
      <c r="K11" s="34"/>
    </row>
    <row r="12" spans="1:11">
      <c r="A12" s="26"/>
      <c r="B12" s="27"/>
      <c r="C12" s="27"/>
      <c r="D12" s="28"/>
      <c r="E12" s="27"/>
      <c r="F12" s="29"/>
      <c r="G12" s="30"/>
      <c r="H12" s="31">
        <f t="shared" si="0"/>
        <v>0</v>
      </c>
      <c r="I12" s="32"/>
      <c r="J12" s="35"/>
      <c r="K12" s="34"/>
    </row>
    <row r="13" spans="1:11" ht="15">
      <c r="A13" s="195" t="s">
        <v>26</v>
      </c>
      <c r="B13" s="196"/>
      <c r="C13" s="196"/>
      <c r="D13" s="196"/>
      <c r="E13" s="196"/>
      <c r="F13" s="196"/>
      <c r="G13" s="196"/>
      <c r="H13" s="36">
        <f>SUM(H10:H12)</f>
        <v>724177.64999999991</v>
      </c>
      <c r="I13" s="37"/>
      <c r="J13" s="35"/>
      <c r="K13" s="34"/>
    </row>
    <row r="14" spans="1:11">
      <c r="A14" s="38" t="s">
        <v>27</v>
      </c>
      <c r="B14" s="39"/>
      <c r="C14" s="39"/>
      <c r="D14" s="40" t="s">
        <v>28</v>
      </c>
      <c r="E14" s="39"/>
      <c r="F14" s="29"/>
      <c r="G14" s="41"/>
      <c r="H14" s="42"/>
      <c r="I14" s="25"/>
      <c r="K14" s="34"/>
    </row>
    <row r="15" spans="1:11">
      <c r="A15" s="26" t="s">
        <v>266</v>
      </c>
      <c r="B15" s="27" t="s">
        <v>18</v>
      </c>
      <c r="C15" s="27" t="s">
        <v>196</v>
      </c>
      <c r="D15" s="28" t="s">
        <v>268</v>
      </c>
      <c r="E15" s="27" t="s">
        <v>265</v>
      </c>
      <c r="F15" s="29">
        <v>30</v>
      </c>
      <c r="G15" s="43">
        <v>3152.19</v>
      </c>
      <c r="H15" s="31">
        <f t="shared" ref="H15:H17" si="1">ROUND(G15*F15,2)</f>
        <v>94565.7</v>
      </c>
      <c r="I15" s="32"/>
      <c r="J15" s="35"/>
      <c r="K15" s="34"/>
    </row>
    <row r="16" spans="1:11">
      <c r="A16" s="26" t="s">
        <v>267</v>
      </c>
      <c r="B16" s="27" t="s">
        <v>18</v>
      </c>
      <c r="C16" s="27" t="s">
        <v>93</v>
      </c>
      <c r="D16" s="28" t="s">
        <v>269</v>
      </c>
      <c r="E16" s="27" t="s">
        <v>265</v>
      </c>
      <c r="F16" s="29">
        <v>15</v>
      </c>
      <c r="G16" s="43">
        <v>1525.59</v>
      </c>
      <c r="H16" s="31">
        <f t="shared" si="1"/>
        <v>22883.85</v>
      </c>
      <c r="I16" s="32"/>
      <c r="J16" s="35"/>
      <c r="K16" s="34"/>
    </row>
    <row r="17" spans="1:11">
      <c r="A17" s="26" t="s">
        <v>29</v>
      </c>
      <c r="B17" s="27" t="s">
        <v>18</v>
      </c>
      <c r="C17" s="27" t="s">
        <v>95</v>
      </c>
      <c r="D17" s="28" t="s">
        <v>270</v>
      </c>
      <c r="E17" s="27" t="s">
        <v>265</v>
      </c>
      <c r="F17" s="29">
        <v>30</v>
      </c>
      <c r="G17" s="43">
        <v>1816.07</v>
      </c>
      <c r="H17" s="31">
        <f t="shared" si="1"/>
        <v>54482.1</v>
      </c>
      <c r="I17" s="32"/>
      <c r="J17" s="35"/>
      <c r="K17" s="34"/>
    </row>
    <row r="18" spans="1:11">
      <c r="A18" s="26"/>
      <c r="B18" s="27"/>
      <c r="C18" s="27"/>
      <c r="D18" s="28"/>
      <c r="E18" s="27"/>
      <c r="F18" s="29"/>
      <c r="G18" s="43"/>
      <c r="H18" s="31"/>
      <c r="I18" s="32"/>
      <c r="J18" s="35"/>
      <c r="K18" s="34"/>
    </row>
    <row r="19" spans="1:11">
      <c r="A19" s="195" t="s">
        <v>31</v>
      </c>
      <c r="B19" s="196"/>
      <c r="C19" s="196"/>
      <c r="D19" s="196"/>
      <c r="E19" s="196"/>
      <c r="F19" s="196"/>
      <c r="G19" s="196"/>
      <c r="H19" s="36">
        <f>SUM(H15:H17)</f>
        <v>171931.65</v>
      </c>
      <c r="I19" s="32"/>
      <c r="J19" s="35"/>
      <c r="K19" s="34"/>
    </row>
    <row r="20" spans="1:11">
      <c r="A20" s="38" t="s">
        <v>32</v>
      </c>
      <c r="B20" s="44"/>
      <c r="C20" s="39"/>
      <c r="D20" s="45" t="s">
        <v>33</v>
      </c>
      <c r="E20" s="44" t="s">
        <v>34</v>
      </c>
      <c r="F20" s="46">
        <f>'[1]Fator K e TRDE'!D5</f>
        <v>84.04</v>
      </c>
      <c r="G20" s="47">
        <f>H13+H19</f>
        <v>896109.29999999993</v>
      </c>
      <c r="H20" s="48">
        <f>ROUND(((F20/100)*G20),2)</f>
        <v>753090.26</v>
      </c>
      <c r="I20" s="32"/>
      <c r="J20" s="49"/>
      <c r="K20" s="35"/>
    </row>
    <row r="21" spans="1:11">
      <c r="A21" s="38" t="s">
        <v>35</v>
      </c>
      <c r="B21" s="44"/>
      <c r="C21" s="39"/>
      <c r="D21" s="45" t="s">
        <v>285</v>
      </c>
      <c r="E21" s="44" t="s">
        <v>34</v>
      </c>
      <c r="F21" s="46">
        <v>20</v>
      </c>
      <c r="G21" s="47">
        <f>G20+H20</f>
        <v>1649199.56</v>
      </c>
      <c r="H21" s="48">
        <f>ROUND(((F21/100)*G21),2)</f>
        <v>329839.90999999997</v>
      </c>
      <c r="I21" s="32"/>
      <c r="J21" s="35"/>
      <c r="K21" s="34"/>
    </row>
    <row r="22" spans="1:11" ht="15">
      <c r="A22" s="197" t="s">
        <v>36</v>
      </c>
      <c r="B22" s="198"/>
      <c r="C22" s="198"/>
      <c r="D22" s="198"/>
      <c r="E22" s="198"/>
      <c r="F22" s="198"/>
      <c r="G22" s="198"/>
      <c r="H22" s="36">
        <f>H13+H19+H20+H21</f>
        <v>1979039.47</v>
      </c>
      <c r="I22" s="37"/>
      <c r="J22" s="35"/>
      <c r="K22" s="34"/>
    </row>
    <row r="23" spans="1:11" s="55" customFormat="1">
      <c r="A23" s="38" t="s">
        <v>37</v>
      </c>
      <c r="B23" s="39"/>
      <c r="C23" s="39"/>
      <c r="D23" s="45" t="s">
        <v>38</v>
      </c>
      <c r="E23" s="50"/>
      <c r="F23" s="51"/>
      <c r="G23" s="52"/>
      <c r="H23" s="53"/>
      <c r="I23" s="54"/>
    </row>
    <row r="24" spans="1:11">
      <c r="A24" s="26" t="s">
        <v>277</v>
      </c>
      <c r="B24" s="27"/>
      <c r="C24" s="44"/>
      <c r="D24" s="56" t="s">
        <v>40</v>
      </c>
      <c r="E24" s="27" t="s">
        <v>265</v>
      </c>
      <c r="F24" s="57">
        <v>15</v>
      </c>
      <c r="G24" s="43">
        <v>2959.49</v>
      </c>
      <c r="H24" s="31">
        <f t="shared" ref="H24:H30" si="2">ROUND(F24*G24,2)</f>
        <v>44392.35</v>
      </c>
      <c r="I24" s="32"/>
      <c r="J24" s="58"/>
      <c r="K24" s="34"/>
    </row>
    <row r="25" spans="1:11">
      <c r="A25" s="26" t="s">
        <v>278</v>
      </c>
      <c r="B25" s="27"/>
      <c r="C25" s="44"/>
      <c r="D25" s="56" t="s">
        <v>271</v>
      </c>
      <c r="E25" s="27"/>
      <c r="F25" s="57">
        <v>15</v>
      </c>
      <c r="G25" s="43">
        <v>2000</v>
      </c>
      <c r="H25" s="31">
        <f t="shared" si="2"/>
        <v>30000</v>
      </c>
      <c r="I25" s="32"/>
      <c r="J25" s="58"/>
      <c r="K25" s="34"/>
    </row>
    <row r="26" spans="1:11">
      <c r="A26" s="26" t="s">
        <v>39</v>
      </c>
      <c r="B26" s="27"/>
      <c r="C26" s="44"/>
      <c r="D26" s="56" t="s">
        <v>272</v>
      </c>
      <c r="E26" s="27"/>
      <c r="F26" s="57">
        <v>15</v>
      </c>
      <c r="G26" s="43">
        <v>1000</v>
      </c>
      <c r="H26" s="31">
        <f t="shared" si="2"/>
        <v>15000</v>
      </c>
      <c r="I26" s="32"/>
      <c r="J26" s="58"/>
      <c r="K26" s="34"/>
    </row>
    <row r="27" spans="1:11">
      <c r="A27" s="26" t="s">
        <v>279</v>
      </c>
      <c r="B27" s="27"/>
      <c r="C27" s="44"/>
      <c r="D27" s="56" t="s">
        <v>273</v>
      </c>
      <c r="E27" s="27"/>
      <c r="F27" s="57">
        <v>30</v>
      </c>
      <c r="G27" s="43">
        <v>150</v>
      </c>
      <c r="H27" s="31">
        <f t="shared" si="2"/>
        <v>4500</v>
      </c>
      <c r="I27" s="32"/>
      <c r="J27" s="58"/>
      <c r="K27" s="34"/>
    </row>
    <row r="28" spans="1:11">
      <c r="A28" s="26" t="s">
        <v>280</v>
      </c>
      <c r="B28" s="27"/>
      <c r="C28" s="44"/>
      <c r="D28" s="56" t="s">
        <v>274</v>
      </c>
      <c r="E28" s="27"/>
      <c r="F28" s="57">
        <v>15</v>
      </c>
      <c r="G28" s="43">
        <v>100</v>
      </c>
      <c r="H28" s="31">
        <f t="shared" si="2"/>
        <v>1500</v>
      </c>
      <c r="I28" s="32"/>
      <c r="J28" s="58"/>
      <c r="K28" s="34"/>
    </row>
    <row r="29" spans="1:11">
      <c r="A29" s="26" t="s">
        <v>281</v>
      </c>
      <c r="B29" s="27"/>
      <c r="C29" s="44"/>
      <c r="D29" s="56" t="s">
        <v>275</v>
      </c>
      <c r="E29" s="27"/>
      <c r="F29" s="57">
        <v>30</v>
      </c>
      <c r="G29" s="43">
        <v>100</v>
      </c>
      <c r="H29" s="31">
        <f t="shared" si="2"/>
        <v>3000</v>
      </c>
      <c r="I29" s="32"/>
      <c r="J29" s="58"/>
      <c r="K29" s="34"/>
    </row>
    <row r="30" spans="1:11">
      <c r="A30" s="26" t="s">
        <v>282</v>
      </c>
      <c r="B30" s="27"/>
      <c r="C30" s="44"/>
      <c r="D30" s="56" t="s">
        <v>276</v>
      </c>
      <c r="E30" s="27"/>
      <c r="F30" s="57">
        <v>30</v>
      </c>
      <c r="G30" s="43">
        <v>50</v>
      </c>
      <c r="H30" s="31">
        <f t="shared" si="2"/>
        <v>1500</v>
      </c>
      <c r="I30" s="32"/>
      <c r="J30" s="58"/>
      <c r="K30" s="34"/>
    </row>
    <row r="31" spans="1:11">
      <c r="A31" s="26"/>
      <c r="B31" s="27"/>
      <c r="C31" s="44"/>
      <c r="D31" s="56"/>
      <c r="E31" s="27"/>
      <c r="F31" s="57"/>
      <c r="G31" s="43"/>
      <c r="H31" s="31"/>
      <c r="I31" s="32"/>
      <c r="J31" s="58"/>
      <c r="K31" s="34"/>
    </row>
    <row r="32" spans="1:11">
      <c r="A32" s="26"/>
      <c r="B32" s="27"/>
      <c r="C32" s="44"/>
      <c r="D32" s="56"/>
      <c r="E32" s="27"/>
      <c r="F32" s="57"/>
      <c r="G32" s="43"/>
      <c r="H32" s="31"/>
      <c r="I32" s="32"/>
      <c r="J32" s="58"/>
      <c r="K32" s="34"/>
    </row>
    <row r="33" spans="1:11" ht="15">
      <c r="A33" s="195" t="s">
        <v>41</v>
      </c>
      <c r="B33" s="196"/>
      <c r="C33" s="196"/>
      <c r="D33" s="196"/>
      <c r="E33" s="196"/>
      <c r="F33" s="196"/>
      <c r="G33" s="196"/>
      <c r="H33" s="36">
        <f>SUM(H24:H30)</f>
        <v>99892.35</v>
      </c>
      <c r="I33" s="37"/>
      <c r="J33" s="35"/>
      <c r="K33" s="34"/>
    </row>
    <row r="34" spans="1:11">
      <c r="A34" s="203" t="s">
        <v>42</v>
      </c>
      <c r="B34" s="204"/>
      <c r="C34" s="204"/>
      <c r="D34" s="204"/>
      <c r="E34" s="204"/>
      <c r="F34" s="204"/>
      <c r="G34" s="204"/>
      <c r="H34" s="59">
        <f>H22+H33</f>
        <v>2078931.82</v>
      </c>
      <c r="I34" s="35"/>
      <c r="J34" s="34"/>
    </row>
    <row r="35" spans="1:11" ht="15">
      <c r="A35" s="60"/>
      <c r="B35" s="61"/>
      <c r="C35" s="61"/>
      <c r="D35" s="61"/>
      <c r="E35" s="61"/>
      <c r="F35" s="61"/>
      <c r="G35" s="61"/>
      <c r="H35" s="62"/>
      <c r="I35" s="63"/>
      <c r="J35" s="35"/>
      <c r="K35" s="34"/>
    </row>
    <row r="36" spans="1:11" s="55" customFormat="1">
      <c r="A36" s="38" t="s">
        <v>43</v>
      </c>
      <c r="B36" s="44"/>
      <c r="C36" s="39"/>
      <c r="D36" s="45" t="s">
        <v>44</v>
      </c>
      <c r="E36" s="44" t="s">
        <v>34</v>
      </c>
      <c r="F36" s="46">
        <v>12</v>
      </c>
      <c r="G36" s="64">
        <f>H34</f>
        <v>2078931.82</v>
      </c>
      <c r="H36" s="65">
        <f>ROUND(((F36/100)*G36),2)</f>
        <v>249471.82</v>
      </c>
      <c r="I36" s="66"/>
      <c r="K36" s="67"/>
    </row>
    <row r="37" spans="1:11" s="55" customFormat="1">
      <c r="A37" s="38" t="s">
        <v>45</v>
      </c>
      <c r="B37" s="44"/>
      <c r="C37" s="39"/>
      <c r="D37" s="45" t="s">
        <v>46</v>
      </c>
      <c r="E37" s="44" t="s">
        <v>34</v>
      </c>
      <c r="F37" s="46">
        <v>9.4689999999999994</v>
      </c>
      <c r="G37" s="64">
        <f>G36+H36</f>
        <v>2328403.64</v>
      </c>
      <c r="H37" s="65">
        <f>ROUND(((F37/100)*G37),2)</f>
        <v>220476.54</v>
      </c>
      <c r="I37" s="66"/>
      <c r="K37" s="67"/>
    </row>
    <row r="38" spans="1:11" ht="15" thickBot="1">
      <c r="A38" s="68"/>
      <c r="B38" s="69"/>
      <c r="C38" s="70"/>
      <c r="D38" s="71"/>
      <c r="E38" s="70"/>
      <c r="F38" s="72"/>
      <c r="G38" s="73"/>
      <c r="H38" s="74"/>
      <c r="I38" s="25"/>
      <c r="J38" s="75"/>
      <c r="K38" s="34"/>
    </row>
    <row r="39" spans="1:11" ht="24.75" customHeight="1" thickBot="1">
      <c r="A39" s="205" t="s">
        <v>287</v>
      </c>
      <c r="B39" s="206"/>
      <c r="C39" s="207"/>
      <c r="D39" s="207"/>
      <c r="E39" s="207"/>
      <c r="F39" s="207"/>
      <c r="G39" s="208"/>
      <c r="H39" s="76">
        <f>H34+H36+H37</f>
        <v>2548880.1800000002</v>
      </c>
      <c r="I39" s="77"/>
      <c r="K39" s="78"/>
    </row>
    <row r="40" spans="1:11" s="75" customFormat="1" ht="15" customHeight="1">
      <c r="A40" s="79" t="s">
        <v>284</v>
      </c>
      <c r="B40" s="80"/>
      <c r="C40" s="80"/>
      <c r="D40" s="80"/>
      <c r="E40" s="80"/>
      <c r="F40" s="80"/>
      <c r="G40" s="80"/>
      <c r="H40" s="81"/>
      <c r="I40" s="82"/>
    </row>
    <row r="41" spans="1:11" s="75" customFormat="1" ht="30" customHeight="1">
      <c r="A41" s="209" t="s">
        <v>48</v>
      </c>
      <c r="B41" s="210"/>
      <c r="C41" s="210"/>
      <c r="D41" s="210"/>
      <c r="E41" s="210"/>
      <c r="F41" s="210"/>
      <c r="G41" s="210"/>
      <c r="H41" s="211"/>
      <c r="I41" s="83"/>
    </row>
    <row r="42" spans="1:11" ht="15.75" thickBot="1">
      <c r="A42" s="187"/>
      <c r="B42" s="188"/>
      <c r="C42" s="188"/>
      <c r="D42" s="188"/>
      <c r="E42" s="188"/>
      <c r="F42" s="188"/>
      <c r="G42" s="188"/>
      <c r="H42" s="189"/>
      <c r="I42" s="83"/>
      <c r="J42" s="84"/>
    </row>
    <row r="43" spans="1:11">
      <c r="A43" s="190"/>
      <c r="B43" s="190"/>
      <c r="C43" s="190"/>
      <c r="D43" s="190"/>
      <c r="E43" s="190"/>
      <c r="F43" s="190"/>
      <c r="G43" s="190"/>
      <c r="H43" s="85"/>
      <c r="I43" s="85"/>
    </row>
    <row r="46" spans="1:11">
      <c r="H46" s="158">
        <v>2159936.12</v>
      </c>
    </row>
    <row r="197" spans="10:11" s="86" customFormat="1">
      <c r="J197" s="2"/>
      <c r="K197" s="2"/>
    </row>
    <row r="198" spans="10:11" s="86" customFormat="1">
      <c r="J198" s="2"/>
      <c r="K198" s="2"/>
    </row>
    <row r="199" spans="10:11" s="86" customFormat="1">
      <c r="J199" s="2"/>
      <c r="K199" s="2"/>
    </row>
    <row r="200" spans="10:11" s="86" customFormat="1">
      <c r="J200" s="2"/>
      <c r="K200" s="2"/>
    </row>
    <row r="201" spans="10:11" s="86" customFormat="1">
      <c r="J201" s="2"/>
      <c r="K201" s="2"/>
    </row>
    <row r="202" spans="10:11" s="86" customFormat="1">
      <c r="J202" s="2"/>
      <c r="K202" s="2"/>
    </row>
    <row r="203" spans="10:11" s="86" customFormat="1">
      <c r="J203" s="2"/>
      <c r="K203" s="2"/>
    </row>
    <row r="204" spans="10:11" s="86" customFormat="1">
      <c r="J204" s="2"/>
      <c r="K204" s="2"/>
    </row>
  </sheetData>
  <mergeCells count="21">
    <mergeCell ref="A42:H42"/>
    <mergeCell ref="A43:G43"/>
    <mergeCell ref="F6:F7"/>
    <mergeCell ref="G6:H6"/>
    <mergeCell ref="A13:G13"/>
    <mergeCell ref="A19:G19"/>
    <mergeCell ref="A22:G22"/>
    <mergeCell ref="A33:G33"/>
    <mergeCell ref="A6:A7"/>
    <mergeCell ref="B6:B7"/>
    <mergeCell ref="C6:C7"/>
    <mergeCell ref="D6:D7"/>
    <mergeCell ref="E6:E7"/>
    <mergeCell ref="A34:G34"/>
    <mergeCell ref="A39:G39"/>
    <mergeCell ref="A41:H41"/>
    <mergeCell ref="A1:H1"/>
    <mergeCell ref="B2:H2"/>
    <mergeCell ref="B3:H3"/>
    <mergeCell ref="B4:H4"/>
    <mergeCell ref="B5:H5"/>
  </mergeCells>
  <phoneticPr fontId="21" type="noConversion"/>
  <printOptions horizontalCentered="1"/>
  <pageMargins left="0.78740157480314965" right="0.78740157480314965" top="1.1811023622047243" bottom="0.78740157480314965" header="0.31496062992125984" footer="0.31496062992125984"/>
  <pageSetup paperSize="9" scale="51" fitToHeight="0" orientation="portrait" r:id="rId1"/>
  <headerFooter differentFirst="1"/>
  <ignoredErrors>
    <ignoredError sqref="G20:H21 G36:G37 H36:H37" unlockedFormula="1"/>
  </ignoredError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9D725-CC60-4A4B-8561-2F5A14FE6FA6}">
  <dimension ref="B1:Z103"/>
  <sheetViews>
    <sheetView showGridLines="0" view="pageLayout" zoomScale="70" zoomScaleNormal="70" zoomScaleSheetLayoutView="70" zoomScalePageLayoutView="70" workbookViewId="0">
      <selection activeCell="E17" sqref="E17"/>
    </sheetView>
  </sheetViews>
  <sheetFormatPr defaultColWidth="43.375" defaultRowHeight="14.25"/>
  <cols>
    <col min="1" max="1" width="6.25" style="90" customWidth="1"/>
    <col min="2" max="2" width="14.75" style="90" customWidth="1"/>
    <col min="3" max="3" width="47.75" style="90" customWidth="1"/>
    <col min="4" max="4" width="12.125" style="90" bestFit="1" customWidth="1"/>
    <col min="5" max="5" width="12" style="90" customWidth="1"/>
    <col min="6" max="6" width="10.625" style="90" customWidth="1"/>
    <col min="7" max="7" width="11.625" style="90" customWidth="1"/>
    <col min="8" max="8" width="9.625" style="90" customWidth="1"/>
    <col min="9" max="9" width="9.125" style="90" customWidth="1"/>
    <col min="10" max="10" width="9.25" style="90" customWidth="1"/>
    <col min="11" max="11" width="7.125" style="90" customWidth="1"/>
    <col min="12" max="12" width="8.75" style="90" customWidth="1"/>
    <col min="13" max="13" width="6.625" style="90" customWidth="1"/>
    <col min="14" max="14" width="9.25" style="90" customWidth="1"/>
    <col min="15" max="15" width="8" style="90" bestFit="1" customWidth="1"/>
    <col min="16" max="16" width="10" style="90" customWidth="1"/>
    <col min="17" max="17" width="7.125" style="90" customWidth="1"/>
    <col min="18" max="18" width="9" style="90" customWidth="1"/>
    <col min="19" max="19" width="7" style="90" customWidth="1"/>
    <col min="20" max="21" width="8.75" style="90" customWidth="1"/>
    <col min="22" max="22" width="9.875" style="90" customWidth="1"/>
    <col min="23" max="23" width="6.75" style="90" customWidth="1"/>
    <col min="24" max="24" width="11" style="90" customWidth="1"/>
    <col min="25" max="25" width="12" style="90" customWidth="1"/>
    <col min="26" max="26" width="13.75" style="90" customWidth="1"/>
    <col min="27" max="27" width="6.25" style="90" customWidth="1"/>
    <col min="28" max="16384" width="43.375" style="90"/>
  </cols>
  <sheetData>
    <row r="1" spans="2:26" ht="28.35" customHeight="1">
      <c r="B1" s="214" t="s">
        <v>51</v>
      </c>
      <c r="C1" s="212" t="s">
        <v>52</v>
      </c>
      <c r="D1" s="212" t="s">
        <v>53</v>
      </c>
      <c r="E1" s="212" t="s">
        <v>54</v>
      </c>
      <c r="F1" s="212" t="s">
        <v>55</v>
      </c>
      <c r="G1" s="212"/>
      <c r="H1" s="212" t="s">
        <v>56</v>
      </c>
      <c r="I1" s="212"/>
      <c r="J1" s="212"/>
      <c r="K1" s="212"/>
      <c r="L1" s="212"/>
      <c r="M1" s="212"/>
      <c r="N1" s="212"/>
      <c r="O1" s="212"/>
      <c r="P1" s="212"/>
      <c r="Q1" s="212"/>
      <c r="R1" s="212" t="s">
        <v>57</v>
      </c>
      <c r="S1" s="212"/>
      <c r="T1" s="212"/>
      <c r="U1" s="212"/>
      <c r="V1" s="212"/>
      <c r="W1" s="212"/>
      <c r="X1" s="212" t="s">
        <v>58</v>
      </c>
      <c r="Y1" s="212"/>
      <c r="Z1" s="213" t="s">
        <v>59</v>
      </c>
    </row>
    <row r="2" spans="2:26" ht="36" customHeight="1">
      <c r="B2" s="214"/>
      <c r="C2" s="212"/>
      <c r="D2" s="212"/>
      <c r="E2" s="212"/>
      <c r="F2" s="212"/>
      <c r="G2" s="212"/>
      <c r="H2" s="212" t="s">
        <v>60</v>
      </c>
      <c r="I2" s="212"/>
      <c r="J2" s="212" t="s">
        <v>61</v>
      </c>
      <c r="K2" s="212"/>
      <c r="L2" s="212" t="s">
        <v>62</v>
      </c>
      <c r="M2" s="212"/>
      <c r="N2" s="212" t="s">
        <v>63</v>
      </c>
      <c r="O2" s="212"/>
      <c r="P2" s="212" t="s">
        <v>64</v>
      </c>
      <c r="Q2" s="212"/>
      <c r="R2" s="212" t="s">
        <v>65</v>
      </c>
      <c r="S2" s="212"/>
      <c r="T2" s="212" t="s">
        <v>66</v>
      </c>
      <c r="U2" s="212"/>
      <c r="V2" s="212" t="s">
        <v>67</v>
      </c>
      <c r="W2" s="212"/>
      <c r="X2" s="212"/>
      <c r="Y2" s="212"/>
      <c r="Z2" s="213"/>
    </row>
    <row r="3" spans="2:26" ht="28.35" customHeight="1">
      <c r="B3" s="214"/>
      <c r="C3" s="212"/>
      <c r="D3" s="212"/>
      <c r="E3" s="88" t="s">
        <v>68</v>
      </c>
      <c r="F3" s="88" t="s">
        <v>34</v>
      </c>
      <c r="G3" s="88" t="s">
        <v>68</v>
      </c>
      <c r="H3" s="88" t="s">
        <v>34</v>
      </c>
      <c r="I3" s="88" t="s">
        <v>68</v>
      </c>
      <c r="J3" s="88" t="s">
        <v>34</v>
      </c>
      <c r="K3" s="88" t="s">
        <v>68</v>
      </c>
      <c r="L3" s="88" t="s">
        <v>34</v>
      </c>
      <c r="M3" s="88" t="s">
        <v>68</v>
      </c>
      <c r="N3" s="88" t="s">
        <v>34</v>
      </c>
      <c r="O3" s="88" t="s">
        <v>68</v>
      </c>
      <c r="P3" s="88" t="s">
        <v>34</v>
      </c>
      <c r="Q3" s="88" t="s">
        <v>68</v>
      </c>
      <c r="R3" s="88" t="s">
        <v>34</v>
      </c>
      <c r="S3" s="88" t="s">
        <v>68</v>
      </c>
      <c r="T3" s="88" t="s">
        <v>34</v>
      </c>
      <c r="U3" s="88" t="s">
        <v>68</v>
      </c>
      <c r="V3" s="88" t="s">
        <v>34</v>
      </c>
      <c r="W3" s="88" t="s">
        <v>68</v>
      </c>
      <c r="X3" s="88" t="s">
        <v>34</v>
      </c>
      <c r="Y3" s="88" t="s">
        <v>68</v>
      </c>
      <c r="Z3" s="89" t="s">
        <v>68</v>
      </c>
    </row>
    <row r="4" spans="2:26" ht="28.35" customHeight="1">
      <c r="B4" s="91" t="s">
        <v>69</v>
      </c>
      <c r="C4" s="92" t="s">
        <v>70</v>
      </c>
      <c r="D4" s="93" t="s">
        <v>71</v>
      </c>
      <c r="E4" s="94">
        <v>4341.4399999999996</v>
      </c>
      <c r="F4" s="95">
        <v>0.79310000000000003</v>
      </c>
      <c r="G4" s="94">
        <v>3443.19</v>
      </c>
      <c r="H4" s="95">
        <v>0.16189999999999999</v>
      </c>
      <c r="I4" s="94">
        <v>702.89</v>
      </c>
      <c r="J4" s="95">
        <v>5.7999999999999996E-3</v>
      </c>
      <c r="K4" s="94">
        <v>25.23</v>
      </c>
      <c r="L4" s="95">
        <v>0</v>
      </c>
      <c r="M4" s="94">
        <v>0</v>
      </c>
      <c r="N4" s="95">
        <v>0</v>
      </c>
      <c r="O4" s="94">
        <v>0</v>
      </c>
      <c r="P4" s="95">
        <v>6.9999999999999999E-4</v>
      </c>
      <c r="Q4" s="94">
        <v>2.86</v>
      </c>
      <c r="R4" s="95">
        <v>0</v>
      </c>
      <c r="S4" s="94">
        <v>0</v>
      </c>
      <c r="T4" s="95">
        <v>6.7299999999999999E-2</v>
      </c>
      <c r="U4" s="94">
        <v>292.25</v>
      </c>
      <c r="V4" s="95">
        <v>2.3E-3</v>
      </c>
      <c r="W4" s="94">
        <v>9.98</v>
      </c>
      <c r="X4" s="95">
        <v>1.0310999999999999</v>
      </c>
      <c r="Y4" s="94">
        <v>4476.41</v>
      </c>
      <c r="Z4" s="96">
        <v>8817.85</v>
      </c>
    </row>
    <row r="5" spans="2:26" ht="28.35" customHeight="1">
      <c r="B5" s="91" t="s">
        <v>72</v>
      </c>
      <c r="C5" s="92" t="s">
        <v>73</v>
      </c>
      <c r="D5" s="93" t="s">
        <v>71</v>
      </c>
      <c r="E5" s="94">
        <v>5788.58</v>
      </c>
      <c r="F5" s="95">
        <v>0.79310000000000003</v>
      </c>
      <c r="G5" s="94">
        <v>4590.93</v>
      </c>
      <c r="H5" s="95">
        <v>0.12139999999999999</v>
      </c>
      <c r="I5" s="94">
        <v>702.89</v>
      </c>
      <c r="J5" s="95">
        <v>4.4000000000000003E-3</v>
      </c>
      <c r="K5" s="94">
        <v>25.23</v>
      </c>
      <c r="L5" s="95">
        <v>0</v>
      </c>
      <c r="M5" s="94">
        <v>0</v>
      </c>
      <c r="N5" s="95">
        <v>0</v>
      </c>
      <c r="O5" s="94">
        <v>0</v>
      </c>
      <c r="P5" s="95">
        <v>5.0000000000000001E-4</v>
      </c>
      <c r="Q5" s="94">
        <v>2.86</v>
      </c>
      <c r="R5" s="95">
        <v>0</v>
      </c>
      <c r="S5" s="94">
        <v>0</v>
      </c>
      <c r="T5" s="95">
        <v>5.0500000000000003E-2</v>
      </c>
      <c r="U5" s="94">
        <v>292.25</v>
      </c>
      <c r="V5" s="95">
        <v>1.6999999999999999E-3</v>
      </c>
      <c r="W5" s="94">
        <v>9.98</v>
      </c>
      <c r="X5" s="95">
        <v>0.97160000000000002</v>
      </c>
      <c r="Y5" s="94">
        <v>5624.15</v>
      </c>
      <c r="Z5" s="96">
        <v>11412.73</v>
      </c>
    </row>
    <row r="6" spans="2:26" ht="28.35" customHeight="1">
      <c r="B6" s="91" t="s">
        <v>74</v>
      </c>
      <c r="C6" s="92" t="s">
        <v>75</v>
      </c>
      <c r="D6" s="93" t="s">
        <v>71</v>
      </c>
      <c r="E6" s="94">
        <v>10498.1</v>
      </c>
      <c r="F6" s="95">
        <v>0.79310000000000003</v>
      </c>
      <c r="G6" s="94">
        <v>8326.0400000000009</v>
      </c>
      <c r="H6" s="95">
        <v>6.7000000000000004E-2</v>
      </c>
      <c r="I6" s="94">
        <v>702.89</v>
      </c>
      <c r="J6" s="95">
        <v>2.3999999999999998E-3</v>
      </c>
      <c r="K6" s="94">
        <v>25.23</v>
      </c>
      <c r="L6" s="95">
        <v>0</v>
      </c>
      <c r="M6" s="94">
        <v>0</v>
      </c>
      <c r="N6" s="95">
        <v>0</v>
      </c>
      <c r="O6" s="94">
        <v>0</v>
      </c>
      <c r="P6" s="95">
        <v>2.9999999999999997E-4</v>
      </c>
      <c r="Q6" s="94">
        <v>2.86</v>
      </c>
      <c r="R6" s="95">
        <v>0</v>
      </c>
      <c r="S6" s="94">
        <v>0</v>
      </c>
      <c r="T6" s="95">
        <v>2.7799999999999998E-2</v>
      </c>
      <c r="U6" s="94">
        <v>292.25</v>
      </c>
      <c r="V6" s="95">
        <v>1E-3</v>
      </c>
      <c r="W6" s="94">
        <v>9.98</v>
      </c>
      <c r="X6" s="95">
        <v>0.89149999999999996</v>
      </c>
      <c r="Y6" s="94">
        <v>9359.26</v>
      </c>
      <c r="Z6" s="96">
        <v>19857.36</v>
      </c>
    </row>
    <row r="7" spans="2:26" ht="28.35" customHeight="1">
      <c r="B7" s="91" t="s">
        <v>76</v>
      </c>
      <c r="C7" s="92" t="s">
        <v>77</v>
      </c>
      <c r="D7" s="93" t="s">
        <v>71</v>
      </c>
      <c r="E7" s="94">
        <v>4627.59</v>
      </c>
      <c r="F7" s="95">
        <v>0.79549999999999998</v>
      </c>
      <c r="G7" s="94">
        <v>3681.25</v>
      </c>
      <c r="H7" s="95">
        <v>0.15190000000000001</v>
      </c>
      <c r="I7" s="94">
        <v>702.89</v>
      </c>
      <c r="J7" s="95">
        <v>0</v>
      </c>
      <c r="K7" s="94">
        <v>0</v>
      </c>
      <c r="L7" s="95">
        <v>0</v>
      </c>
      <c r="M7" s="94">
        <v>0</v>
      </c>
      <c r="N7" s="95">
        <v>0</v>
      </c>
      <c r="O7" s="94">
        <v>0</v>
      </c>
      <c r="P7" s="95">
        <v>8.0000000000000004E-4</v>
      </c>
      <c r="Q7" s="94">
        <v>3.76</v>
      </c>
      <c r="R7" s="95">
        <v>0</v>
      </c>
      <c r="S7" s="94">
        <v>0</v>
      </c>
      <c r="T7" s="95">
        <v>6.3200000000000006E-2</v>
      </c>
      <c r="U7" s="94">
        <v>292.25</v>
      </c>
      <c r="V7" s="95">
        <v>2.2000000000000001E-3</v>
      </c>
      <c r="W7" s="94">
        <v>9.98</v>
      </c>
      <c r="X7" s="95">
        <v>1.0135000000000001</v>
      </c>
      <c r="Y7" s="94">
        <v>4690.13</v>
      </c>
      <c r="Z7" s="96">
        <v>9317.7099999999991</v>
      </c>
    </row>
    <row r="8" spans="2:26" ht="28.35" customHeight="1">
      <c r="B8" s="91" t="s">
        <v>78</v>
      </c>
      <c r="C8" s="92" t="s">
        <v>79</v>
      </c>
      <c r="D8" s="93" t="s">
        <v>71</v>
      </c>
      <c r="E8" s="94">
        <v>5467.04</v>
      </c>
      <c r="F8" s="95">
        <v>0.79549999999999998</v>
      </c>
      <c r="G8" s="94">
        <v>4349.03</v>
      </c>
      <c r="H8" s="95">
        <v>0.12859999999999999</v>
      </c>
      <c r="I8" s="94">
        <v>702.89</v>
      </c>
      <c r="J8" s="95">
        <v>0</v>
      </c>
      <c r="K8" s="94">
        <v>0</v>
      </c>
      <c r="L8" s="95">
        <v>0</v>
      </c>
      <c r="M8" s="94">
        <v>0</v>
      </c>
      <c r="N8" s="95">
        <v>0</v>
      </c>
      <c r="O8" s="94">
        <v>0</v>
      </c>
      <c r="P8" s="95">
        <v>6.9999999999999999E-4</v>
      </c>
      <c r="Q8" s="94">
        <v>3.76</v>
      </c>
      <c r="R8" s="95">
        <v>0</v>
      </c>
      <c r="S8" s="94">
        <v>0</v>
      </c>
      <c r="T8" s="95">
        <v>5.3499999999999999E-2</v>
      </c>
      <c r="U8" s="94">
        <v>292.25</v>
      </c>
      <c r="V8" s="95">
        <v>1.8E-3</v>
      </c>
      <c r="W8" s="94">
        <v>9.98</v>
      </c>
      <c r="X8" s="95">
        <v>0.98</v>
      </c>
      <c r="Y8" s="94">
        <v>5357.91</v>
      </c>
      <c r="Z8" s="96">
        <v>10824.95</v>
      </c>
    </row>
    <row r="9" spans="2:26" ht="28.35" customHeight="1">
      <c r="B9" s="91" t="s">
        <v>80</v>
      </c>
      <c r="C9" s="92" t="s">
        <v>81</v>
      </c>
      <c r="D9" s="93" t="s">
        <v>71</v>
      </c>
      <c r="E9" s="94">
        <v>9574.5400000000009</v>
      </c>
      <c r="F9" s="95">
        <v>0.79549999999999998</v>
      </c>
      <c r="G9" s="94">
        <v>7616.54</v>
      </c>
      <c r="H9" s="95">
        <v>7.3400000000000007E-2</v>
      </c>
      <c r="I9" s="94">
        <v>702.89</v>
      </c>
      <c r="J9" s="95">
        <v>0</v>
      </c>
      <c r="K9" s="94">
        <v>0</v>
      </c>
      <c r="L9" s="95">
        <v>0</v>
      </c>
      <c r="M9" s="94">
        <v>0</v>
      </c>
      <c r="N9" s="95">
        <v>0</v>
      </c>
      <c r="O9" s="94">
        <v>0</v>
      </c>
      <c r="P9" s="95">
        <v>4.0000000000000002E-4</v>
      </c>
      <c r="Q9" s="94">
        <v>3.76</v>
      </c>
      <c r="R9" s="95">
        <v>0</v>
      </c>
      <c r="S9" s="94">
        <v>0</v>
      </c>
      <c r="T9" s="95">
        <v>3.0499999999999999E-2</v>
      </c>
      <c r="U9" s="94">
        <v>292.25</v>
      </c>
      <c r="V9" s="95">
        <v>1E-3</v>
      </c>
      <c r="W9" s="94">
        <v>9.98</v>
      </c>
      <c r="X9" s="95">
        <v>0.90090000000000003</v>
      </c>
      <c r="Y9" s="94">
        <v>8625.42</v>
      </c>
      <c r="Z9" s="96">
        <v>18199.96</v>
      </c>
    </row>
    <row r="10" spans="2:26" ht="28.35" customHeight="1">
      <c r="B10" s="91" t="s">
        <v>82</v>
      </c>
      <c r="C10" s="92" t="s">
        <v>83</v>
      </c>
      <c r="D10" s="93" t="s">
        <v>71</v>
      </c>
      <c r="E10" s="94">
        <v>12002</v>
      </c>
      <c r="F10" s="95">
        <v>0.79410000000000003</v>
      </c>
      <c r="G10" s="94">
        <v>9530.7900000000009</v>
      </c>
      <c r="H10" s="95">
        <v>5.8599999999999999E-2</v>
      </c>
      <c r="I10" s="94">
        <v>702.89</v>
      </c>
      <c r="J10" s="95">
        <v>2.0999999999999999E-3</v>
      </c>
      <c r="K10" s="94">
        <v>25.23</v>
      </c>
      <c r="L10" s="95">
        <v>0</v>
      </c>
      <c r="M10" s="94">
        <v>0</v>
      </c>
      <c r="N10" s="95">
        <v>0</v>
      </c>
      <c r="O10" s="94">
        <v>0</v>
      </c>
      <c r="P10" s="95">
        <v>2.0000000000000001E-4</v>
      </c>
      <c r="Q10" s="94">
        <v>2.84</v>
      </c>
      <c r="R10" s="95">
        <v>0</v>
      </c>
      <c r="S10" s="94">
        <v>0</v>
      </c>
      <c r="T10" s="95">
        <v>2.4400000000000002E-2</v>
      </c>
      <c r="U10" s="94">
        <v>292.25</v>
      </c>
      <c r="V10" s="95">
        <v>8.0000000000000004E-4</v>
      </c>
      <c r="W10" s="94">
        <v>9.98</v>
      </c>
      <c r="X10" s="95">
        <v>0.88019999999999998</v>
      </c>
      <c r="Y10" s="94">
        <v>10563.98</v>
      </c>
      <c r="Z10" s="96">
        <v>22565.98</v>
      </c>
    </row>
    <row r="11" spans="2:26" ht="28.35" customHeight="1">
      <c r="B11" s="91" t="s">
        <v>25</v>
      </c>
      <c r="C11" s="92" t="s">
        <v>84</v>
      </c>
      <c r="D11" s="93" t="s">
        <v>71</v>
      </c>
      <c r="E11" s="94">
        <v>12017.9</v>
      </c>
      <c r="F11" s="95">
        <v>0.79410000000000003</v>
      </c>
      <c r="G11" s="94">
        <v>9543.42</v>
      </c>
      <c r="H11" s="95">
        <v>5.8500000000000003E-2</v>
      </c>
      <c r="I11" s="94">
        <v>702.89</v>
      </c>
      <c r="J11" s="95">
        <v>2.0999999999999999E-3</v>
      </c>
      <c r="K11" s="94">
        <v>25.23</v>
      </c>
      <c r="L11" s="95">
        <v>0</v>
      </c>
      <c r="M11" s="94">
        <v>0</v>
      </c>
      <c r="N11" s="95">
        <v>0</v>
      </c>
      <c r="O11" s="94">
        <v>0</v>
      </c>
      <c r="P11" s="95">
        <v>2.0000000000000001E-4</v>
      </c>
      <c r="Q11" s="94">
        <v>2.84</v>
      </c>
      <c r="R11" s="95">
        <v>0</v>
      </c>
      <c r="S11" s="94">
        <v>0</v>
      </c>
      <c r="T11" s="95">
        <v>2.4299999999999999E-2</v>
      </c>
      <c r="U11" s="94">
        <v>292.25</v>
      </c>
      <c r="V11" s="95">
        <v>8.0000000000000004E-4</v>
      </c>
      <c r="W11" s="94">
        <v>9.98</v>
      </c>
      <c r="X11" s="95">
        <v>0.88009999999999999</v>
      </c>
      <c r="Y11" s="94">
        <v>10576.61</v>
      </c>
      <c r="Z11" s="96">
        <v>22594.51</v>
      </c>
    </row>
    <row r="12" spans="2:26" ht="28.35" customHeight="1">
      <c r="B12" s="91" t="s">
        <v>85</v>
      </c>
      <c r="C12" s="92" t="s">
        <v>86</v>
      </c>
      <c r="D12" s="93" t="s">
        <v>71</v>
      </c>
      <c r="E12" s="94">
        <v>14560.57</v>
      </c>
      <c r="F12" s="95">
        <v>0.79410000000000003</v>
      </c>
      <c r="G12" s="94">
        <v>11562.55</v>
      </c>
      <c r="H12" s="95">
        <v>4.8300000000000003E-2</v>
      </c>
      <c r="I12" s="94">
        <v>702.89</v>
      </c>
      <c r="J12" s="95">
        <v>1.6999999999999999E-3</v>
      </c>
      <c r="K12" s="94">
        <v>25.23</v>
      </c>
      <c r="L12" s="95">
        <v>0</v>
      </c>
      <c r="M12" s="94">
        <v>0</v>
      </c>
      <c r="N12" s="95">
        <v>0</v>
      </c>
      <c r="O12" s="94">
        <v>0</v>
      </c>
      <c r="P12" s="95">
        <v>2.0000000000000001E-4</v>
      </c>
      <c r="Q12" s="94">
        <v>2.84</v>
      </c>
      <c r="R12" s="95">
        <v>0</v>
      </c>
      <c r="S12" s="94">
        <v>0</v>
      </c>
      <c r="T12" s="95">
        <v>2.01E-2</v>
      </c>
      <c r="U12" s="94">
        <v>292.25</v>
      </c>
      <c r="V12" s="95">
        <v>6.9999999999999999E-4</v>
      </c>
      <c r="W12" s="94">
        <v>9.98</v>
      </c>
      <c r="X12" s="95">
        <v>0.86509999999999998</v>
      </c>
      <c r="Y12" s="94">
        <v>12595.74</v>
      </c>
      <c r="Z12" s="96">
        <v>27156.31</v>
      </c>
    </row>
    <row r="13" spans="2:26" ht="28.35" customHeight="1">
      <c r="B13" s="91" t="s">
        <v>87</v>
      </c>
      <c r="C13" s="92" t="s">
        <v>88</v>
      </c>
      <c r="D13" s="93" t="s">
        <v>71</v>
      </c>
      <c r="E13" s="94">
        <v>3209.76</v>
      </c>
      <c r="F13" s="95">
        <v>0.80210000000000004</v>
      </c>
      <c r="G13" s="94">
        <v>2574.5500000000002</v>
      </c>
      <c r="H13" s="95">
        <v>0.219</v>
      </c>
      <c r="I13" s="94">
        <v>702.89</v>
      </c>
      <c r="J13" s="95">
        <v>7.9000000000000008E-3</v>
      </c>
      <c r="K13" s="94">
        <v>25.23</v>
      </c>
      <c r="L13" s="95">
        <v>0</v>
      </c>
      <c r="M13" s="94">
        <v>0</v>
      </c>
      <c r="N13" s="95">
        <v>8.2000000000000007E-3</v>
      </c>
      <c r="O13" s="94">
        <v>26.45</v>
      </c>
      <c r="P13" s="95">
        <v>1.4E-3</v>
      </c>
      <c r="Q13" s="94">
        <v>4.6100000000000003</v>
      </c>
      <c r="R13" s="95">
        <v>0</v>
      </c>
      <c r="S13" s="94">
        <v>0</v>
      </c>
      <c r="T13" s="95">
        <v>9.11E-2</v>
      </c>
      <c r="U13" s="94">
        <v>292.25</v>
      </c>
      <c r="V13" s="95">
        <v>3.0999999999999999E-3</v>
      </c>
      <c r="W13" s="94">
        <v>9.98</v>
      </c>
      <c r="X13" s="95">
        <v>1.1328</v>
      </c>
      <c r="Y13" s="94">
        <v>3635.96</v>
      </c>
      <c r="Z13" s="96">
        <v>6845.72</v>
      </c>
    </row>
    <row r="14" spans="2:26" ht="28.35" customHeight="1">
      <c r="B14" s="91" t="s">
        <v>89</v>
      </c>
      <c r="C14" s="92" t="s">
        <v>90</v>
      </c>
      <c r="D14" s="93" t="s">
        <v>71</v>
      </c>
      <c r="E14" s="94">
        <v>4279.68</v>
      </c>
      <c r="F14" s="95">
        <v>0.80210000000000004</v>
      </c>
      <c r="G14" s="94">
        <v>3432.73</v>
      </c>
      <c r="H14" s="95">
        <v>0.16420000000000001</v>
      </c>
      <c r="I14" s="94">
        <v>702.89</v>
      </c>
      <c r="J14" s="95">
        <v>5.8999999999999999E-3</v>
      </c>
      <c r="K14" s="94">
        <v>25.23</v>
      </c>
      <c r="L14" s="95">
        <v>0</v>
      </c>
      <c r="M14" s="94">
        <v>0</v>
      </c>
      <c r="N14" s="95">
        <v>0</v>
      </c>
      <c r="O14" s="94">
        <v>0</v>
      </c>
      <c r="P14" s="95">
        <v>1.1000000000000001E-3</v>
      </c>
      <c r="Q14" s="94">
        <v>4.6100000000000003</v>
      </c>
      <c r="R14" s="95">
        <v>0</v>
      </c>
      <c r="S14" s="94">
        <v>0</v>
      </c>
      <c r="T14" s="95">
        <v>6.83E-2</v>
      </c>
      <c r="U14" s="94">
        <v>292.25</v>
      </c>
      <c r="V14" s="95">
        <v>2.3E-3</v>
      </c>
      <c r="W14" s="94">
        <v>9.98</v>
      </c>
      <c r="X14" s="95">
        <v>1.0439000000000001</v>
      </c>
      <c r="Y14" s="94">
        <v>4467.7</v>
      </c>
      <c r="Z14" s="96">
        <v>8747.3799999999992</v>
      </c>
    </row>
    <row r="15" spans="2:26" ht="28.35" customHeight="1">
      <c r="B15" s="91" t="s">
        <v>91</v>
      </c>
      <c r="C15" s="92" t="s">
        <v>92</v>
      </c>
      <c r="D15" s="93" t="s">
        <v>71</v>
      </c>
      <c r="E15" s="94">
        <v>7103.5</v>
      </c>
      <c r="F15" s="95">
        <v>0.80210000000000004</v>
      </c>
      <c r="G15" s="94">
        <v>5697.72</v>
      </c>
      <c r="H15" s="95">
        <v>9.9000000000000005E-2</v>
      </c>
      <c r="I15" s="94">
        <v>702.89</v>
      </c>
      <c r="J15" s="95">
        <v>3.5999999999999999E-3</v>
      </c>
      <c r="K15" s="94">
        <v>25.23</v>
      </c>
      <c r="L15" s="95">
        <v>0</v>
      </c>
      <c r="M15" s="94">
        <v>0</v>
      </c>
      <c r="N15" s="95">
        <v>0</v>
      </c>
      <c r="O15" s="94">
        <v>0</v>
      </c>
      <c r="P15" s="95">
        <v>5.9999999999999995E-4</v>
      </c>
      <c r="Q15" s="94">
        <v>4.6100000000000003</v>
      </c>
      <c r="R15" s="95">
        <v>0</v>
      </c>
      <c r="S15" s="94">
        <v>0</v>
      </c>
      <c r="T15" s="95">
        <v>4.1099999999999998E-2</v>
      </c>
      <c r="U15" s="94">
        <v>292.25</v>
      </c>
      <c r="V15" s="95">
        <v>1.4E-3</v>
      </c>
      <c r="W15" s="94">
        <v>9.98</v>
      </c>
      <c r="X15" s="95">
        <v>0.94779999999999998</v>
      </c>
      <c r="Y15" s="94">
        <v>6732.68</v>
      </c>
      <c r="Z15" s="96">
        <v>13836.19</v>
      </c>
    </row>
    <row r="16" spans="2:26" ht="28.35" customHeight="1">
      <c r="B16" s="91" t="s">
        <v>93</v>
      </c>
      <c r="C16" s="92" t="s">
        <v>94</v>
      </c>
      <c r="D16" s="93" t="s">
        <v>71</v>
      </c>
      <c r="E16" s="94">
        <v>1525.59</v>
      </c>
      <c r="F16" s="95">
        <v>0.81369999999999998</v>
      </c>
      <c r="G16" s="94">
        <v>1241.3699999999999</v>
      </c>
      <c r="H16" s="95">
        <v>0.4607</v>
      </c>
      <c r="I16" s="94">
        <v>702.89</v>
      </c>
      <c r="J16" s="95">
        <v>2.01E-2</v>
      </c>
      <c r="K16" s="94">
        <v>30.72</v>
      </c>
      <c r="L16" s="95">
        <v>1E-3</v>
      </c>
      <c r="M16" s="94">
        <v>1.57</v>
      </c>
      <c r="N16" s="95">
        <v>8.3599999999999994E-2</v>
      </c>
      <c r="O16" s="94">
        <v>127.5</v>
      </c>
      <c r="P16" s="95">
        <v>4.3E-3</v>
      </c>
      <c r="Q16" s="94">
        <v>6.61</v>
      </c>
      <c r="R16" s="95">
        <v>0</v>
      </c>
      <c r="S16" s="94">
        <v>0</v>
      </c>
      <c r="T16" s="95">
        <v>0.19159999999999999</v>
      </c>
      <c r="U16" s="94">
        <v>292.25</v>
      </c>
      <c r="V16" s="95">
        <v>6.4999999999999997E-3</v>
      </c>
      <c r="W16" s="94">
        <v>9.98</v>
      </c>
      <c r="X16" s="95">
        <v>1.5815999999999999</v>
      </c>
      <c r="Y16" s="94">
        <v>2412.9</v>
      </c>
      <c r="Z16" s="96">
        <v>3938.49</v>
      </c>
    </row>
    <row r="17" spans="2:26" ht="28.35" customHeight="1">
      <c r="B17" s="91" t="s">
        <v>95</v>
      </c>
      <c r="C17" s="92" t="s">
        <v>96</v>
      </c>
      <c r="D17" s="93" t="s">
        <v>71</v>
      </c>
      <c r="E17" s="94">
        <v>1816.07</v>
      </c>
      <c r="F17" s="95">
        <v>0.80200000000000005</v>
      </c>
      <c r="G17" s="94">
        <v>1456.49</v>
      </c>
      <c r="H17" s="95">
        <v>0.38700000000000001</v>
      </c>
      <c r="I17" s="94">
        <v>702.89</v>
      </c>
      <c r="J17" s="95">
        <v>0</v>
      </c>
      <c r="K17" s="94">
        <v>0</v>
      </c>
      <c r="L17" s="95">
        <v>0</v>
      </c>
      <c r="M17" s="94">
        <v>0</v>
      </c>
      <c r="N17" s="95">
        <v>6.0600000000000001E-2</v>
      </c>
      <c r="O17" s="94">
        <v>110.07</v>
      </c>
      <c r="P17" s="95">
        <v>2.0999999999999999E-3</v>
      </c>
      <c r="Q17" s="94">
        <v>3.83</v>
      </c>
      <c r="R17" s="95">
        <v>0</v>
      </c>
      <c r="S17" s="94">
        <v>0</v>
      </c>
      <c r="T17" s="95">
        <v>0.16089999999999999</v>
      </c>
      <c r="U17" s="94">
        <v>292.25</v>
      </c>
      <c r="V17" s="95">
        <v>5.4999999999999997E-3</v>
      </c>
      <c r="W17" s="94">
        <v>9.98</v>
      </c>
      <c r="X17" s="95">
        <v>1.4181999999999999</v>
      </c>
      <c r="Y17" s="94">
        <v>2575.5100000000002</v>
      </c>
      <c r="Z17" s="96">
        <v>4391.58</v>
      </c>
    </row>
    <row r="18" spans="2:26" ht="28.35" customHeight="1">
      <c r="B18" s="91" t="s">
        <v>97</v>
      </c>
      <c r="C18" s="92" t="s">
        <v>98</v>
      </c>
      <c r="D18" s="93" t="s">
        <v>71</v>
      </c>
      <c r="E18" s="94">
        <v>1688.69</v>
      </c>
      <c r="F18" s="95">
        <v>0.80449999999999999</v>
      </c>
      <c r="G18" s="94">
        <v>1358.55</v>
      </c>
      <c r="H18" s="95">
        <v>0.41620000000000001</v>
      </c>
      <c r="I18" s="94">
        <v>702.89</v>
      </c>
      <c r="J18" s="95">
        <v>1.8200000000000001E-2</v>
      </c>
      <c r="K18" s="94">
        <v>30.72</v>
      </c>
      <c r="L18" s="95">
        <v>1.9E-3</v>
      </c>
      <c r="M18" s="94">
        <v>3.21</v>
      </c>
      <c r="N18" s="95">
        <v>6.9699999999999998E-2</v>
      </c>
      <c r="O18" s="94">
        <v>117.71</v>
      </c>
      <c r="P18" s="95">
        <v>2.5000000000000001E-3</v>
      </c>
      <c r="Q18" s="94">
        <v>4.2300000000000004</v>
      </c>
      <c r="R18" s="95">
        <v>0</v>
      </c>
      <c r="S18" s="94">
        <v>0</v>
      </c>
      <c r="T18" s="95">
        <v>0.1731</v>
      </c>
      <c r="U18" s="94">
        <v>292.25</v>
      </c>
      <c r="V18" s="95">
        <v>5.8999999999999999E-3</v>
      </c>
      <c r="W18" s="94">
        <v>9.98</v>
      </c>
      <c r="X18" s="95">
        <v>1.492</v>
      </c>
      <c r="Y18" s="94">
        <v>2519.54</v>
      </c>
      <c r="Z18" s="96">
        <v>4208.2299999999996</v>
      </c>
    </row>
    <row r="19" spans="2:26" ht="28.35" customHeight="1">
      <c r="B19" s="91" t="s">
        <v>99</v>
      </c>
      <c r="C19" s="92" t="s">
        <v>100</v>
      </c>
      <c r="D19" s="93" t="s">
        <v>71</v>
      </c>
      <c r="E19" s="94">
        <v>1525.59</v>
      </c>
      <c r="F19" s="95">
        <v>0.80730000000000002</v>
      </c>
      <c r="G19" s="94">
        <v>1231.6099999999999</v>
      </c>
      <c r="H19" s="95">
        <v>0.4607</v>
      </c>
      <c r="I19" s="94">
        <v>702.89</v>
      </c>
      <c r="J19" s="95">
        <v>2.01E-2</v>
      </c>
      <c r="K19" s="94">
        <v>30.72</v>
      </c>
      <c r="L19" s="95">
        <v>8.9999999999999998E-4</v>
      </c>
      <c r="M19" s="94">
        <v>1.36</v>
      </c>
      <c r="N19" s="95">
        <v>8.3599999999999994E-2</v>
      </c>
      <c r="O19" s="94">
        <v>127.5</v>
      </c>
      <c r="P19" s="95">
        <v>3.0999999999999999E-3</v>
      </c>
      <c r="Q19" s="94">
        <v>4.67</v>
      </c>
      <c r="R19" s="95">
        <v>0</v>
      </c>
      <c r="S19" s="94">
        <v>0</v>
      </c>
      <c r="T19" s="95">
        <v>0.19159999999999999</v>
      </c>
      <c r="U19" s="94">
        <v>292.25</v>
      </c>
      <c r="V19" s="95">
        <v>6.4999999999999997E-3</v>
      </c>
      <c r="W19" s="94">
        <v>9.98</v>
      </c>
      <c r="X19" s="95">
        <v>1.5738000000000001</v>
      </c>
      <c r="Y19" s="94">
        <v>2400.9699999999998</v>
      </c>
      <c r="Z19" s="96">
        <v>3926.57</v>
      </c>
    </row>
    <row r="20" spans="2:26" ht="28.35" customHeight="1">
      <c r="B20" s="91" t="s">
        <v>101</v>
      </c>
      <c r="C20" s="92" t="s">
        <v>102</v>
      </c>
      <c r="D20" s="93" t="s">
        <v>71</v>
      </c>
      <c r="E20" s="94">
        <v>3225.65</v>
      </c>
      <c r="F20" s="95">
        <v>0.79710000000000003</v>
      </c>
      <c r="G20" s="94">
        <v>2571.17</v>
      </c>
      <c r="H20" s="95">
        <v>0.21790000000000001</v>
      </c>
      <c r="I20" s="94">
        <v>702.89</v>
      </c>
      <c r="J20" s="95">
        <v>7.7999999999999996E-3</v>
      </c>
      <c r="K20" s="94">
        <v>25.23</v>
      </c>
      <c r="L20" s="95">
        <v>0</v>
      </c>
      <c r="M20" s="94">
        <v>0</v>
      </c>
      <c r="N20" s="95">
        <v>7.9000000000000008E-3</v>
      </c>
      <c r="O20" s="94">
        <v>25.49</v>
      </c>
      <c r="P20" s="95">
        <v>1.1000000000000001E-3</v>
      </c>
      <c r="Q20" s="94">
        <v>3.62</v>
      </c>
      <c r="R20" s="95">
        <v>0</v>
      </c>
      <c r="S20" s="94">
        <v>0</v>
      </c>
      <c r="T20" s="95">
        <v>9.06E-2</v>
      </c>
      <c r="U20" s="94">
        <v>292.25</v>
      </c>
      <c r="V20" s="95">
        <v>3.0999999999999999E-3</v>
      </c>
      <c r="W20" s="94">
        <v>9.98</v>
      </c>
      <c r="X20" s="95">
        <v>1.1255999999999999</v>
      </c>
      <c r="Y20" s="94">
        <v>3630.64</v>
      </c>
      <c r="Z20" s="96">
        <v>6856.29</v>
      </c>
    </row>
    <row r="21" spans="2:26" ht="28.35" customHeight="1">
      <c r="B21" s="91" t="s">
        <v>103</v>
      </c>
      <c r="C21" s="92" t="s">
        <v>104</v>
      </c>
      <c r="D21" s="93" t="s">
        <v>71</v>
      </c>
      <c r="E21" s="94">
        <v>4300.87</v>
      </c>
      <c r="F21" s="95">
        <v>0.79710000000000003</v>
      </c>
      <c r="G21" s="94">
        <v>3428.23</v>
      </c>
      <c r="H21" s="95">
        <v>0.16339999999999999</v>
      </c>
      <c r="I21" s="94">
        <v>702.89</v>
      </c>
      <c r="J21" s="95">
        <v>5.8999999999999999E-3</v>
      </c>
      <c r="K21" s="94">
        <v>25.23</v>
      </c>
      <c r="L21" s="95">
        <v>0</v>
      </c>
      <c r="M21" s="94">
        <v>0</v>
      </c>
      <c r="N21" s="95">
        <v>0</v>
      </c>
      <c r="O21" s="94">
        <v>0</v>
      </c>
      <c r="P21" s="95">
        <v>8.0000000000000004E-4</v>
      </c>
      <c r="Q21" s="94">
        <v>3.62</v>
      </c>
      <c r="R21" s="95">
        <v>0</v>
      </c>
      <c r="S21" s="94">
        <v>0</v>
      </c>
      <c r="T21" s="95">
        <v>6.8000000000000005E-2</v>
      </c>
      <c r="U21" s="94">
        <v>292.25</v>
      </c>
      <c r="V21" s="95">
        <v>2.3E-3</v>
      </c>
      <c r="W21" s="94">
        <v>9.98</v>
      </c>
      <c r="X21" s="95">
        <v>1.0375000000000001</v>
      </c>
      <c r="Y21" s="94">
        <v>4462.2</v>
      </c>
      <c r="Z21" s="96">
        <v>8763.07</v>
      </c>
    </row>
    <row r="22" spans="2:26" ht="28.35" customHeight="1">
      <c r="B22" s="91" t="s">
        <v>105</v>
      </c>
      <c r="C22" s="92" t="s">
        <v>106</v>
      </c>
      <c r="D22" s="93" t="s">
        <v>71</v>
      </c>
      <c r="E22" s="94">
        <v>7611.16</v>
      </c>
      <c r="F22" s="95">
        <v>0.79710000000000003</v>
      </c>
      <c r="G22" s="94">
        <v>6066.85</v>
      </c>
      <c r="H22" s="95">
        <v>9.2399999999999996E-2</v>
      </c>
      <c r="I22" s="94">
        <v>702.89</v>
      </c>
      <c r="J22" s="95">
        <v>3.3E-3</v>
      </c>
      <c r="K22" s="94">
        <v>25.23</v>
      </c>
      <c r="L22" s="95">
        <v>0</v>
      </c>
      <c r="M22" s="94">
        <v>0</v>
      </c>
      <c r="N22" s="95">
        <v>0</v>
      </c>
      <c r="O22" s="94">
        <v>0</v>
      </c>
      <c r="P22" s="95">
        <v>5.0000000000000001E-4</v>
      </c>
      <c r="Q22" s="94">
        <v>3.62</v>
      </c>
      <c r="R22" s="95">
        <v>0</v>
      </c>
      <c r="S22" s="94">
        <v>0</v>
      </c>
      <c r="T22" s="95">
        <v>3.8399999999999997E-2</v>
      </c>
      <c r="U22" s="94">
        <v>292.25</v>
      </c>
      <c r="V22" s="95">
        <v>1.2999999999999999E-3</v>
      </c>
      <c r="W22" s="94">
        <v>9.98</v>
      </c>
      <c r="X22" s="95">
        <v>0.93300000000000005</v>
      </c>
      <c r="Y22" s="94">
        <v>7100.83</v>
      </c>
      <c r="Z22" s="96">
        <v>14711.98</v>
      </c>
    </row>
    <row r="23" spans="2:26" ht="28.35" customHeight="1">
      <c r="B23" s="91" t="s">
        <v>107</v>
      </c>
      <c r="C23" s="92" t="s">
        <v>108</v>
      </c>
      <c r="D23" s="93" t="s">
        <v>71</v>
      </c>
      <c r="E23" s="94">
        <v>3299.64</v>
      </c>
      <c r="F23" s="95">
        <v>0.79410000000000003</v>
      </c>
      <c r="G23" s="94">
        <v>2620.2399999999998</v>
      </c>
      <c r="H23" s="95">
        <v>0.21299999999999999</v>
      </c>
      <c r="I23" s="94">
        <v>702.89</v>
      </c>
      <c r="J23" s="95">
        <v>0</v>
      </c>
      <c r="K23" s="94">
        <v>0</v>
      </c>
      <c r="L23" s="95">
        <v>0</v>
      </c>
      <c r="M23" s="94">
        <v>0</v>
      </c>
      <c r="N23" s="95">
        <v>6.4000000000000003E-3</v>
      </c>
      <c r="O23" s="94">
        <v>21.05</v>
      </c>
      <c r="P23" s="95">
        <v>8.9999999999999998E-4</v>
      </c>
      <c r="Q23" s="94">
        <v>3</v>
      </c>
      <c r="R23" s="95">
        <v>0</v>
      </c>
      <c r="S23" s="94">
        <v>0</v>
      </c>
      <c r="T23" s="95">
        <v>8.8599999999999998E-2</v>
      </c>
      <c r="U23" s="94">
        <v>292.25</v>
      </c>
      <c r="V23" s="95">
        <v>3.0000000000000001E-3</v>
      </c>
      <c r="W23" s="94">
        <v>9.98</v>
      </c>
      <c r="X23" s="95">
        <v>1.1060000000000001</v>
      </c>
      <c r="Y23" s="94">
        <v>3649.42</v>
      </c>
      <c r="Z23" s="96">
        <v>6949.06</v>
      </c>
    </row>
    <row r="24" spans="2:26" ht="28.35" customHeight="1">
      <c r="B24" s="91" t="s">
        <v>109</v>
      </c>
      <c r="C24" s="92" t="s">
        <v>110</v>
      </c>
      <c r="D24" s="93" t="s">
        <v>71</v>
      </c>
      <c r="E24" s="94">
        <v>4163</v>
      </c>
      <c r="F24" s="95">
        <v>0.79320000000000002</v>
      </c>
      <c r="G24" s="94">
        <v>3302.09</v>
      </c>
      <c r="H24" s="95">
        <v>0.16880000000000001</v>
      </c>
      <c r="I24" s="94">
        <v>702.89</v>
      </c>
      <c r="J24" s="95">
        <v>0</v>
      </c>
      <c r="K24" s="94">
        <v>0</v>
      </c>
      <c r="L24" s="95">
        <v>0</v>
      </c>
      <c r="M24" s="94">
        <v>0</v>
      </c>
      <c r="N24" s="95">
        <v>0</v>
      </c>
      <c r="O24" s="94">
        <v>0</v>
      </c>
      <c r="P24" s="95">
        <v>5.9999999999999995E-4</v>
      </c>
      <c r="Q24" s="94">
        <v>2.57</v>
      </c>
      <c r="R24" s="95">
        <v>0</v>
      </c>
      <c r="S24" s="94">
        <v>0</v>
      </c>
      <c r="T24" s="95">
        <v>7.0199999999999999E-2</v>
      </c>
      <c r="U24" s="94">
        <v>292.25</v>
      </c>
      <c r="V24" s="95">
        <v>2.3999999999999998E-3</v>
      </c>
      <c r="W24" s="94">
        <v>9.98</v>
      </c>
      <c r="X24" s="95">
        <v>1.0353000000000001</v>
      </c>
      <c r="Y24" s="94">
        <v>4309.79</v>
      </c>
      <c r="Z24" s="96">
        <v>8472.7999999999993</v>
      </c>
    </row>
    <row r="25" spans="2:26" ht="28.35" customHeight="1">
      <c r="B25" s="91" t="s">
        <v>111</v>
      </c>
      <c r="C25" s="92" t="s">
        <v>112</v>
      </c>
      <c r="D25" s="93" t="s">
        <v>71</v>
      </c>
      <c r="E25" s="94">
        <v>5550.67</v>
      </c>
      <c r="F25" s="95">
        <v>0.79320000000000002</v>
      </c>
      <c r="G25" s="94">
        <v>4402.79</v>
      </c>
      <c r="H25" s="95">
        <v>0.12659999999999999</v>
      </c>
      <c r="I25" s="94">
        <v>702.89</v>
      </c>
      <c r="J25" s="95">
        <v>0</v>
      </c>
      <c r="K25" s="94">
        <v>0</v>
      </c>
      <c r="L25" s="95">
        <v>0</v>
      </c>
      <c r="M25" s="94">
        <v>0</v>
      </c>
      <c r="N25" s="95">
        <v>0</v>
      </c>
      <c r="O25" s="94">
        <v>0</v>
      </c>
      <c r="P25" s="95">
        <v>5.0000000000000001E-4</v>
      </c>
      <c r="Q25" s="94">
        <v>2.57</v>
      </c>
      <c r="R25" s="95">
        <v>0</v>
      </c>
      <c r="S25" s="94">
        <v>0</v>
      </c>
      <c r="T25" s="95">
        <v>5.2699999999999997E-2</v>
      </c>
      <c r="U25" s="94">
        <v>292.25</v>
      </c>
      <c r="V25" s="95">
        <v>1.8E-3</v>
      </c>
      <c r="W25" s="94">
        <v>9.98</v>
      </c>
      <c r="X25" s="95">
        <v>0.97470000000000001</v>
      </c>
      <c r="Y25" s="94">
        <v>5410.49</v>
      </c>
      <c r="Z25" s="96">
        <v>10961.16</v>
      </c>
    </row>
    <row r="26" spans="2:26" ht="28.35" customHeight="1">
      <c r="B26" s="91" t="s">
        <v>113</v>
      </c>
      <c r="C26" s="92" t="s">
        <v>114</v>
      </c>
      <c r="D26" s="93" t="s">
        <v>71</v>
      </c>
      <c r="E26" s="94">
        <v>10749.98</v>
      </c>
      <c r="F26" s="95">
        <v>0.79320000000000002</v>
      </c>
      <c r="G26" s="94">
        <v>8526.8799999999992</v>
      </c>
      <c r="H26" s="95">
        <v>6.54E-2</v>
      </c>
      <c r="I26" s="94">
        <v>702.89</v>
      </c>
      <c r="J26" s="95">
        <v>0</v>
      </c>
      <c r="K26" s="94">
        <v>0</v>
      </c>
      <c r="L26" s="95">
        <v>0</v>
      </c>
      <c r="M26" s="94">
        <v>0</v>
      </c>
      <c r="N26" s="95">
        <v>0</v>
      </c>
      <c r="O26" s="94">
        <v>0</v>
      </c>
      <c r="P26" s="95">
        <v>2.0000000000000001E-4</v>
      </c>
      <c r="Q26" s="94">
        <v>2.57</v>
      </c>
      <c r="R26" s="95">
        <v>0</v>
      </c>
      <c r="S26" s="94">
        <v>0</v>
      </c>
      <c r="T26" s="95">
        <v>2.7199999999999998E-2</v>
      </c>
      <c r="U26" s="94">
        <v>292.25</v>
      </c>
      <c r="V26" s="95">
        <v>8.9999999999999998E-4</v>
      </c>
      <c r="W26" s="94">
        <v>9.98</v>
      </c>
      <c r="X26" s="95">
        <v>0.88690000000000002</v>
      </c>
      <c r="Y26" s="94">
        <v>9534.58</v>
      </c>
      <c r="Z26" s="96">
        <v>20284.560000000001</v>
      </c>
    </row>
    <row r="27" spans="2:26" ht="28.35" customHeight="1">
      <c r="B27" s="91" t="s">
        <v>115</v>
      </c>
      <c r="C27" s="92" t="s">
        <v>116</v>
      </c>
      <c r="D27" s="93" t="s">
        <v>71</v>
      </c>
      <c r="E27" s="94">
        <v>18900.66</v>
      </c>
      <c r="F27" s="95">
        <v>0.79500000000000004</v>
      </c>
      <c r="G27" s="94">
        <v>15026.03</v>
      </c>
      <c r="H27" s="95">
        <v>3.7199999999999997E-2</v>
      </c>
      <c r="I27" s="94">
        <v>702.89</v>
      </c>
      <c r="J27" s="95">
        <v>1.1999999999999999E-3</v>
      </c>
      <c r="K27" s="94">
        <v>23.05</v>
      </c>
      <c r="L27" s="95">
        <v>0</v>
      </c>
      <c r="M27" s="94">
        <v>0</v>
      </c>
      <c r="N27" s="95">
        <v>0</v>
      </c>
      <c r="O27" s="94">
        <v>0</v>
      </c>
      <c r="P27" s="95">
        <v>2.0000000000000001E-4</v>
      </c>
      <c r="Q27" s="94">
        <v>3.42</v>
      </c>
      <c r="R27" s="95">
        <v>0</v>
      </c>
      <c r="S27" s="94">
        <v>0</v>
      </c>
      <c r="T27" s="95">
        <v>1.55E-2</v>
      </c>
      <c r="U27" s="94">
        <v>292.25</v>
      </c>
      <c r="V27" s="95">
        <v>5.0000000000000001E-4</v>
      </c>
      <c r="W27" s="94">
        <v>9.98</v>
      </c>
      <c r="X27" s="95">
        <v>0.84960000000000002</v>
      </c>
      <c r="Y27" s="94">
        <v>16057.62</v>
      </c>
      <c r="Z27" s="96">
        <v>34958.28</v>
      </c>
    </row>
    <row r="28" spans="2:26" ht="28.35" customHeight="1">
      <c r="B28" s="91" t="s">
        <v>117</v>
      </c>
      <c r="C28" s="92" t="s">
        <v>118</v>
      </c>
      <c r="D28" s="93" t="s">
        <v>71</v>
      </c>
      <c r="E28" s="94">
        <v>4738.7</v>
      </c>
      <c r="F28" s="95">
        <v>0.78600000000000003</v>
      </c>
      <c r="G28" s="94">
        <v>3724.62</v>
      </c>
      <c r="H28" s="95">
        <v>0.14829999999999999</v>
      </c>
      <c r="I28" s="94">
        <v>702.89</v>
      </c>
      <c r="J28" s="95">
        <v>0</v>
      </c>
      <c r="K28" s="94">
        <v>0</v>
      </c>
      <c r="L28" s="95">
        <v>0</v>
      </c>
      <c r="M28" s="94">
        <v>0</v>
      </c>
      <c r="N28" s="95">
        <v>0</v>
      </c>
      <c r="O28" s="94">
        <v>0</v>
      </c>
      <c r="P28" s="95">
        <v>4.0000000000000002E-4</v>
      </c>
      <c r="Q28" s="94">
        <v>1.87</v>
      </c>
      <c r="R28" s="95">
        <v>0</v>
      </c>
      <c r="S28" s="94">
        <v>0</v>
      </c>
      <c r="T28" s="95">
        <v>6.1699999999999998E-2</v>
      </c>
      <c r="U28" s="94">
        <v>292.25</v>
      </c>
      <c r="V28" s="95">
        <v>2.0999999999999999E-3</v>
      </c>
      <c r="W28" s="94">
        <v>9.98</v>
      </c>
      <c r="X28" s="95">
        <v>0.99850000000000005</v>
      </c>
      <c r="Y28" s="94">
        <v>4731.6099999999997</v>
      </c>
      <c r="Z28" s="96">
        <v>9470.31</v>
      </c>
    </row>
    <row r="29" spans="2:26" ht="28.35" customHeight="1">
      <c r="B29" s="91" t="s">
        <v>119</v>
      </c>
      <c r="C29" s="92" t="s">
        <v>120</v>
      </c>
      <c r="D29" s="93" t="s">
        <v>71</v>
      </c>
      <c r="E29" s="94">
        <v>6318.26</v>
      </c>
      <c r="F29" s="95">
        <v>0.78600000000000003</v>
      </c>
      <c r="G29" s="94">
        <v>4966.16</v>
      </c>
      <c r="H29" s="95">
        <v>0.11119999999999999</v>
      </c>
      <c r="I29" s="94">
        <v>702.89</v>
      </c>
      <c r="J29" s="95">
        <v>0</v>
      </c>
      <c r="K29" s="94">
        <v>0</v>
      </c>
      <c r="L29" s="95">
        <v>0</v>
      </c>
      <c r="M29" s="94">
        <v>0</v>
      </c>
      <c r="N29" s="95">
        <v>0</v>
      </c>
      <c r="O29" s="94">
        <v>0</v>
      </c>
      <c r="P29" s="95">
        <v>2.9999999999999997E-4</v>
      </c>
      <c r="Q29" s="94">
        <v>1.87</v>
      </c>
      <c r="R29" s="95">
        <v>0</v>
      </c>
      <c r="S29" s="94">
        <v>0</v>
      </c>
      <c r="T29" s="95">
        <v>4.6300000000000001E-2</v>
      </c>
      <c r="U29" s="94">
        <v>292.25</v>
      </c>
      <c r="V29" s="95">
        <v>1.6000000000000001E-3</v>
      </c>
      <c r="W29" s="94">
        <v>9.98</v>
      </c>
      <c r="X29" s="95">
        <v>0.94540000000000002</v>
      </c>
      <c r="Y29" s="94">
        <v>5973.15</v>
      </c>
      <c r="Z29" s="96">
        <v>12291.41</v>
      </c>
    </row>
    <row r="30" spans="2:26" ht="28.35" customHeight="1">
      <c r="B30" s="91" t="s">
        <v>121</v>
      </c>
      <c r="C30" s="92" t="s">
        <v>122</v>
      </c>
      <c r="D30" s="93" t="s">
        <v>71</v>
      </c>
      <c r="E30" s="94">
        <v>10555.93</v>
      </c>
      <c r="F30" s="95">
        <v>0.78600000000000003</v>
      </c>
      <c r="G30" s="94">
        <v>8296.9599999999991</v>
      </c>
      <c r="H30" s="95">
        <v>6.6600000000000006E-2</v>
      </c>
      <c r="I30" s="94">
        <v>702.89</v>
      </c>
      <c r="J30" s="95">
        <v>0</v>
      </c>
      <c r="K30" s="94">
        <v>0</v>
      </c>
      <c r="L30" s="95">
        <v>0</v>
      </c>
      <c r="M30" s="94">
        <v>0</v>
      </c>
      <c r="N30" s="95">
        <v>0</v>
      </c>
      <c r="O30" s="94">
        <v>0</v>
      </c>
      <c r="P30" s="95">
        <v>2.0000000000000001E-4</v>
      </c>
      <c r="Q30" s="94">
        <v>1.87</v>
      </c>
      <c r="R30" s="95">
        <v>0</v>
      </c>
      <c r="S30" s="94">
        <v>0</v>
      </c>
      <c r="T30" s="95">
        <v>2.7699999999999999E-2</v>
      </c>
      <c r="U30" s="94">
        <v>292.25</v>
      </c>
      <c r="V30" s="95">
        <v>8.9999999999999998E-4</v>
      </c>
      <c r="W30" s="94">
        <v>9.98</v>
      </c>
      <c r="X30" s="95">
        <v>0.88139999999999996</v>
      </c>
      <c r="Y30" s="94">
        <v>9303.9500000000007</v>
      </c>
      <c r="Z30" s="96">
        <v>19859.88</v>
      </c>
    </row>
    <row r="31" spans="2:26" ht="28.35" customHeight="1">
      <c r="B31" s="91" t="s">
        <v>123</v>
      </c>
      <c r="C31" s="92" t="s">
        <v>124</v>
      </c>
      <c r="D31" s="93" t="s">
        <v>71</v>
      </c>
      <c r="E31" s="94">
        <v>12002</v>
      </c>
      <c r="F31" s="95">
        <v>0.78969999999999996</v>
      </c>
      <c r="G31" s="94">
        <v>9477.98</v>
      </c>
      <c r="H31" s="95">
        <v>5.8599999999999999E-2</v>
      </c>
      <c r="I31" s="94">
        <v>702.89</v>
      </c>
      <c r="J31" s="95">
        <v>2.0999999999999999E-3</v>
      </c>
      <c r="K31" s="94">
        <v>25.23</v>
      </c>
      <c r="L31" s="95">
        <v>0</v>
      </c>
      <c r="M31" s="94">
        <v>0</v>
      </c>
      <c r="N31" s="95">
        <v>0</v>
      </c>
      <c r="O31" s="94">
        <v>0</v>
      </c>
      <c r="P31" s="95">
        <v>2.0000000000000001E-4</v>
      </c>
      <c r="Q31" s="94">
        <v>2.67</v>
      </c>
      <c r="R31" s="95">
        <v>0</v>
      </c>
      <c r="S31" s="94">
        <v>0</v>
      </c>
      <c r="T31" s="95">
        <v>2.4400000000000002E-2</v>
      </c>
      <c r="U31" s="94">
        <v>292.25</v>
      </c>
      <c r="V31" s="95">
        <v>8.0000000000000004E-4</v>
      </c>
      <c r="W31" s="94">
        <v>9.98</v>
      </c>
      <c r="X31" s="95">
        <v>0.87580000000000002</v>
      </c>
      <c r="Y31" s="94">
        <v>10511.01</v>
      </c>
      <c r="Z31" s="96">
        <v>22513.01</v>
      </c>
    </row>
    <row r="32" spans="2:26" ht="28.35" customHeight="1">
      <c r="B32" s="91" t="s">
        <v>125</v>
      </c>
      <c r="C32" s="92" t="s">
        <v>126</v>
      </c>
      <c r="D32" s="93" t="s">
        <v>71</v>
      </c>
      <c r="E32" s="94">
        <v>12852.19</v>
      </c>
      <c r="F32" s="95">
        <v>0.78969999999999996</v>
      </c>
      <c r="G32" s="94">
        <v>10149.379999999999</v>
      </c>
      <c r="H32" s="95">
        <v>5.4699999999999999E-2</v>
      </c>
      <c r="I32" s="94">
        <v>702.89</v>
      </c>
      <c r="J32" s="95">
        <v>2E-3</v>
      </c>
      <c r="K32" s="94">
        <v>25.23</v>
      </c>
      <c r="L32" s="95">
        <v>0</v>
      </c>
      <c r="M32" s="94">
        <v>0</v>
      </c>
      <c r="N32" s="95">
        <v>0</v>
      </c>
      <c r="O32" s="94">
        <v>0</v>
      </c>
      <c r="P32" s="95">
        <v>2.0000000000000001E-4</v>
      </c>
      <c r="Q32" s="94">
        <v>2.67</v>
      </c>
      <c r="R32" s="95">
        <v>0</v>
      </c>
      <c r="S32" s="94">
        <v>0</v>
      </c>
      <c r="T32" s="95">
        <v>2.2700000000000001E-2</v>
      </c>
      <c r="U32" s="94">
        <v>292.25</v>
      </c>
      <c r="V32" s="95">
        <v>8.0000000000000004E-4</v>
      </c>
      <c r="W32" s="94">
        <v>9.98</v>
      </c>
      <c r="X32" s="95">
        <v>0.87009999999999998</v>
      </c>
      <c r="Y32" s="94">
        <v>11182.41</v>
      </c>
      <c r="Z32" s="96">
        <v>24034.6</v>
      </c>
    </row>
    <row r="33" spans="2:26" ht="28.35" customHeight="1">
      <c r="B33" s="91" t="s">
        <v>127</v>
      </c>
      <c r="C33" s="92" t="s">
        <v>128</v>
      </c>
      <c r="D33" s="93" t="s">
        <v>71</v>
      </c>
      <c r="E33" s="94">
        <v>13702.38</v>
      </c>
      <c r="F33" s="95">
        <v>0.78969999999999996</v>
      </c>
      <c r="G33" s="94">
        <v>10820.77</v>
      </c>
      <c r="H33" s="95">
        <v>5.1299999999999998E-2</v>
      </c>
      <c r="I33" s="94">
        <v>702.89</v>
      </c>
      <c r="J33" s="95">
        <v>1.8E-3</v>
      </c>
      <c r="K33" s="94">
        <v>25.23</v>
      </c>
      <c r="L33" s="95">
        <v>0</v>
      </c>
      <c r="M33" s="94">
        <v>0</v>
      </c>
      <c r="N33" s="95">
        <v>0</v>
      </c>
      <c r="O33" s="94">
        <v>0</v>
      </c>
      <c r="P33" s="95">
        <v>2.0000000000000001E-4</v>
      </c>
      <c r="Q33" s="94">
        <v>2.67</v>
      </c>
      <c r="R33" s="95">
        <v>0</v>
      </c>
      <c r="S33" s="94">
        <v>0</v>
      </c>
      <c r="T33" s="95">
        <v>2.1299999999999999E-2</v>
      </c>
      <c r="U33" s="94">
        <v>292.25</v>
      </c>
      <c r="V33" s="95">
        <v>6.9999999999999999E-4</v>
      </c>
      <c r="W33" s="94">
        <v>9.98</v>
      </c>
      <c r="X33" s="95">
        <v>0.86509999999999998</v>
      </c>
      <c r="Y33" s="94">
        <v>11853.8</v>
      </c>
      <c r="Z33" s="96">
        <v>25556.19</v>
      </c>
    </row>
    <row r="34" spans="2:26" ht="28.35" customHeight="1">
      <c r="B34" s="91" t="s">
        <v>129</v>
      </c>
      <c r="C34" s="92" t="s">
        <v>130</v>
      </c>
      <c r="D34" s="93" t="s">
        <v>71</v>
      </c>
      <c r="E34" s="94">
        <v>12002</v>
      </c>
      <c r="F34" s="95">
        <v>0.79679999999999995</v>
      </c>
      <c r="G34" s="94">
        <v>9563.19</v>
      </c>
      <c r="H34" s="95">
        <v>5.8599999999999999E-2</v>
      </c>
      <c r="I34" s="94">
        <v>702.89</v>
      </c>
      <c r="J34" s="95">
        <v>2.0999999999999999E-3</v>
      </c>
      <c r="K34" s="94">
        <v>25.23</v>
      </c>
      <c r="L34" s="95">
        <v>0</v>
      </c>
      <c r="M34" s="94">
        <v>0</v>
      </c>
      <c r="N34" s="95">
        <v>0</v>
      </c>
      <c r="O34" s="94">
        <v>0</v>
      </c>
      <c r="P34" s="95">
        <v>2.9999999999999997E-4</v>
      </c>
      <c r="Q34" s="94">
        <v>3.7</v>
      </c>
      <c r="R34" s="95">
        <v>0</v>
      </c>
      <c r="S34" s="94">
        <v>0</v>
      </c>
      <c r="T34" s="95">
        <v>2.4400000000000002E-2</v>
      </c>
      <c r="U34" s="94">
        <v>292.25</v>
      </c>
      <c r="V34" s="95">
        <v>8.0000000000000004E-4</v>
      </c>
      <c r="W34" s="94">
        <v>9.98</v>
      </c>
      <c r="X34" s="95">
        <v>0.88300000000000001</v>
      </c>
      <c r="Y34" s="94">
        <v>10597.25</v>
      </c>
      <c r="Z34" s="96">
        <v>22599.25</v>
      </c>
    </row>
    <row r="35" spans="2:26" ht="28.35" customHeight="1">
      <c r="B35" s="91" t="s">
        <v>24</v>
      </c>
      <c r="C35" s="92" t="s">
        <v>131</v>
      </c>
      <c r="D35" s="93" t="s">
        <v>71</v>
      </c>
      <c r="E35" s="94">
        <v>13419.93</v>
      </c>
      <c r="F35" s="95">
        <v>0.79679999999999995</v>
      </c>
      <c r="G35" s="94">
        <v>10693</v>
      </c>
      <c r="H35" s="95">
        <v>5.2400000000000002E-2</v>
      </c>
      <c r="I35" s="94">
        <v>702.89</v>
      </c>
      <c r="J35" s="95">
        <v>1.9E-3</v>
      </c>
      <c r="K35" s="94">
        <v>25.23</v>
      </c>
      <c r="L35" s="95">
        <v>0</v>
      </c>
      <c r="M35" s="94">
        <v>0</v>
      </c>
      <c r="N35" s="95">
        <v>0</v>
      </c>
      <c r="O35" s="94">
        <v>0</v>
      </c>
      <c r="P35" s="95">
        <v>2.9999999999999997E-4</v>
      </c>
      <c r="Q35" s="94">
        <v>3.7</v>
      </c>
      <c r="R35" s="95">
        <v>0</v>
      </c>
      <c r="S35" s="94">
        <v>0</v>
      </c>
      <c r="T35" s="95">
        <v>2.18E-2</v>
      </c>
      <c r="U35" s="94">
        <v>292.25</v>
      </c>
      <c r="V35" s="95">
        <v>6.9999999999999999E-4</v>
      </c>
      <c r="W35" s="94">
        <v>9.98</v>
      </c>
      <c r="X35" s="95">
        <v>0.87390000000000001</v>
      </c>
      <c r="Y35" s="94">
        <v>11727.05</v>
      </c>
      <c r="Z35" s="96">
        <v>25146.99</v>
      </c>
    </row>
    <row r="36" spans="2:26" ht="28.35" customHeight="1">
      <c r="B36" s="91" t="s">
        <v>132</v>
      </c>
      <c r="C36" s="92" t="s">
        <v>133</v>
      </c>
      <c r="D36" s="93" t="s">
        <v>71</v>
      </c>
      <c r="E36" s="94">
        <v>14837.86</v>
      </c>
      <c r="F36" s="95">
        <v>0.79679999999999995</v>
      </c>
      <c r="G36" s="94">
        <v>11822.81</v>
      </c>
      <c r="H36" s="95">
        <v>4.7399999999999998E-2</v>
      </c>
      <c r="I36" s="94">
        <v>702.89</v>
      </c>
      <c r="J36" s="95">
        <v>1.6999999999999999E-3</v>
      </c>
      <c r="K36" s="94">
        <v>25.23</v>
      </c>
      <c r="L36" s="95">
        <v>0</v>
      </c>
      <c r="M36" s="94">
        <v>0</v>
      </c>
      <c r="N36" s="95">
        <v>0</v>
      </c>
      <c r="O36" s="94">
        <v>0</v>
      </c>
      <c r="P36" s="95">
        <v>2.0000000000000001E-4</v>
      </c>
      <c r="Q36" s="94">
        <v>3.7</v>
      </c>
      <c r="R36" s="95">
        <v>0</v>
      </c>
      <c r="S36" s="94">
        <v>0</v>
      </c>
      <c r="T36" s="95">
        <v>1.9699999999999999E-2</v>
      </c>
      <c r="U36" s="94">
        <v>292.25</v>
      </c>
      <c r="V36" s="95">
        <v>6.9999999999999999E-4</v>
      </c>
      <c r="W36" s="94">
        <v>9.98</v>
      </c>
      <c r="X36" s="95">
        <v>0.86650000000000005</v>
      </c>
      <c r="Y36" s="94">
        <v>12856.86</v>
      </c>
      <c r="Z36" s="96">
        <v>27694.73</v>
      </c>
    </row>
    <row r="37" spans="2:26" ht="28.35" customHeight="1">
      <c r="B37" s="91" t="s">
        <v>134</v>
      </c>
      <c r="C37" s="92" t="s">
        <v>135</v>
      </c>
      <c r="D37" s="93" t="s">
        <v>71</v>
      </c>
      <c r="E37" s="94">
        <v>21145.279999999999</v>
      </c>
      <c r="F37" s="95">
        <v>0.7964</v>
      </c>
      <c r="G37" s="94">
        <v>16840.099999999999</v>
      </c>
      <c r="H37" s="95">
        <v>3.32E-2</v>
      </c>
      <c r="I37" s="94">
        <v>702.89</v>
      </c>
      <c r="J37" s="95">
        <v>1.1000000000000001E-3</v>
      </c>
      <c r="K37" s="94">
        <v>23.05</v>
      </c>
      <c r="L37" s="95">
        <v>0</v>
      </c>
      <c r="M37" s="94">
        <v>0</v>
      </c>
      <c r="N37" s="95">
        <v>0</v>
      </c>
      <c r="O37" s="94">
        <v>0</v>
      </c>
      <c r="P37" s="95">
        <v>2.0000000000000001E-4</v>
      </c>
      <c r="Q37" s="94">
        <v>4.03</v>
      </c>
      <c r="R37" s="95">
        <v>0</v>
      </c>
      <c r="S37" s="94">
        <v>0</v>
      </c>
      <c r="T37" s="95">
        <v>1.38E-2</v>
      </c>
      <c r="U37" s="94">
        <v>292.25</v>
      </c>
      <c r="V37" s="95">
        <v>5.0000000000000001E-4</v>
      </c>
      <c r="W37" s="94">
        <v>9.98</v>
      </c>
      <c r="X37" s="95">
        <v>0.84519999999999995</v>
      </c>
      <c r="Y37" s="94">
        <v>17872.3</v>
      </c>
      <c r="Z37" s="96">
        <v>39017.58</v>
      </c>
    </row>
    <row r="38" spans="2:26" ht="28.35" customHeight="1">
      <c r="B38" s="91" t="s">
        <v>19</v>
      </c>
      <c r="C38" s="92" t="s">
        <v>136</v>
      </c>
      <c r="D38" s="93" t="s">
        <v>71</v>
      </c>
      <c r="E38" s="94">
        <v>17621.07</v>
      </c>
      <c r="F38" s="95">
        <v>0.7964</v>
      </c>
      <c r="G38" s="94">
        <v>14033.42</v>
      </c>
      <c r="H38" s="95">
        <v>3.9899999999999998E-2</v>
      </c>
      <c r="I38" s="94">
        <v>702.89</v>
      </c>
      <c r="J38" s="95">
        <v>1.2999999999999999E-3</v>
      </c>
      <c r="K38" s="94">
        <v>23.05</v>
      </c>
      <c r="L38" s="95">
        <v>0</v>
      </c>
      <c r="M38" s="94">
        <v>0</v>
      </c>
      <c r="N38" s="95">
        <v>0</v>
      </c>
      <c r="O38" s="94">
        <v>0</v>
      </c>
      <c r="P38" s="95">
        <v>2.0000000000000001E-4</v>
      </c>
      <c r="Q38" s="94">
        <v>4.03</v>
      </c>
      <c r="R38" s="95">
        <v>0</v>
      </c>
      <c r="S38" s="94">
        <v>0</v>
      </c>
      <c r="T38" s="95">
        <v>1.66E-2</v>
      </c>
      <c r="U38" s="94">
        <v>292.25</v>
      </c>
      <c r="V38" s="95">
        <v>5.9999999999999995E-4</v>
      </c>
      <c r="W38" s="94">
        <v>9.98</v>
      </c>
      <c r="X38" s="95">
        <v>0.85499999999999998</v>
      </c>
      <c r="Y38" s="94">
        <v>15065.62</v>
      </c>
      <c r="Z38" s="96">
        <v>32686.69</v>
      </c>
    </row>
    <row r="39" spans="2:26" ht="28.35" customHeight="1">
      <c r="B39" s="91" t="s">
        <v>137</v>
      </c>
      <c r="C39" s="92" t="s">
        <v>138</v>
      </c>
      <c r="D39" s="93" t="s">
        <v>71</v>
      </c>
      <c r="E39" s="94">
        <v>12002</v>
      </c>
      <c r="F39" s="95">
        <v>0.80530000000000002</v>
      </c>
      <c r="G39" s="94">
        <v>9665.2099999999991</v>
      </c>
      <c r="H39" s="95">
        <v>5.8599999999999999E-2</v>
      </c>
      <c r="I39" s="94">
        <v>702.89</v>
      </c>
      <c r="J39" s="95">
        <v>2.0999999999999999E-3</v>
      </c>
      <c r="K39" s="94">
        <v>25.23</v>
      </c>
      <c r="L39" s="95">
        <v>0</v>
      </c>
      <c r="M39" s="94">
        <v>0</v>
      </c>
      <c r="N39" s="95">
        <v>0</v>
      </c>
      <c r="O39" s="94">
        <v>0</v>
      </c>
      <c r="P39" s="95">
        <v>2.9999999999999997E-4</v>
      </c>
      <c r="Q39" s="94">
        <v>3.68</v>
      </c>
      <c r="R39" s="95">
        <v>0</v>
      </c>
      <c r="S39" s="94">
        <v>0</v>
      </c>
      <c r="T39" s="95">
        <v>2.4400000000000002E-2</v>
      </c>
      <c r="U39" s="94">
        <v>292.25</v>
      </c>
      <c r="V39" s="95">
        <v>8.0000000000000004E-4</v>
      </c>
      <c r="W39" s="94">
        <v>9.98</v>
      </c>
      <c r="X39" s="95">
        <v>0.89149999999999996</v>
      </c>
      <c r="Y39" s="94">
        <v>10699.25</v>
      </c>
      <c r="Z39" s="96">
        <v>22701.25</v>
      </c>
    </row>
    <row r="40" spans="2:26" ht="28.35" customHeight="1">
      <c r="B40" s="91" t="s">
        <v>139</v>
      </c>
      <c r="C40" s="92" t="s">
        <v>140</v>
      </c>
      <c r="D40" s="93" t="s">
        <v>71</v>
      </c>
      <c r="E40" s="94">
        <v>12740.83</v>
      </c>
      <c r="F40" s="95">
        <v>0.80530000000000002</v>
      </c>
      <c r="G40" s="94">
        <v>10260.19</v>
      </c>
      <c r="H40" s="95">
        <v>5.5199999999999999E-2</v>
      </c>
      <c r="I40" s="94">
        <v>702.89</v>
      </c>
      <c r="J40" s="95">
        <v>2E-3</v>
      </c>
      <c r="K40" s="94">
        <v>25.23</v>
      </c>
      <c r="L40" s="95">
        <v>0</v>
      </c>
      <c r="M40" s="94">
        <v>0</v>
      </c>
      <c r="N40" s="95">
        <v>0</v>
      </c>
      <c r="O40" s="94">
        <v>0</v>
      </c>
      <c r="P40" s="95">
        <v>2.9999999999999997E-4</v>
      </c>
      <c r="Q40" s="94">
        <v>3.68</v>
      </c>
      <c r="R40" s="95">
        <v>0</v>
      </c>
      <c r="S40" s="94">
        <v>0</v>
      </c>
      <c r="T40" s="95">
        <v>2.29E-2</v>
      </c>
      <c r="U40" s="94">
        <v>292.25</v>
      </c>
      <c r="V40" s="95">
        <v>8.0000000000000004E-4</v>
      </c>
      <c r="W40" s="94">
        <v>9.98</v>
      </c>
      <c r="X40" s="95">
        <v>0.88649999999999995</v>
      </c>
      <c r="Y40" s="94">
        <v>11294.23</v>
      </c>
      <c r="Z40" s="96">
        <v>24035.06</v>
      </c>
    </row>
    <row r="41" spans="2:26" ht="28.35" customHeight="1">
      <c r="B41" s="91" t="s">
        <v>141</v>
      </c>
      <c r="C41" s="92" t="s">
        <v>142</v>
      </c>
      <c r="D41" s="93" t="s">
        <v>71</v>
      </c>
      <c r="E41" s="94">
        <v>18205.5</v>
      </c>
      <c r="F41" s="95">
        <v>0.80530000000000002</v>
      </c>
      <c r="G41" s="94">
        <v>14660.89</v>
      </c>
      <c r="H41" s="95">
        <v>3.8600000000000002E-2</v>
      </c>
      <c r="I41" s="94">
        <v>702.89</v>
      </c>
      <c r="J41" s="95">
        <v>1.4E-3</v>
      </c>
      <c r="K41" s="94">
        <v>25.23</v>
      </c>
      <c r="L41" s="95">
        <v>0</v>
      </c>
      <c r="M41" s="94">
        <v>0</v>
      </c>
      <c r="N41" s="95">
        <v>0</v>
      </c>
      <c r="O41" s="94">
        <v>0</v>
      </c>
      <c r="P41" s="95">
        <v>2.0000000000000001E-4</v>
      </c>
      <c r="Q41" s="94">
        <v>3.68</v>
      </c>
      <c r="R41" s="95">
        <v>0</v>
      </c>
      <c r="S41" s="94">
        <v>0</v>
      </c>
      <c r="T41" s="95">
        <v>1.61E-2</v>
      </c>
      <c r="U41" s="94">
        <v>292.25</v>
      </c>
      <c r="V41" s="95">
        <v>5.0000000000000001E-4</v>
      </c>
      <c r="W41" s="94">
        <v>9.98</v>
      </c>
      <c r="X41" s="95">
        <v>0.86209999999999998</v>
      </c>
      <c r="Y41" s="94">
        <v>15694.93</v>
      </c>
      <c r="Z41" s="96">
        <v>33900.43</v>
      </c>
    </row>
    <row r="42" spans="2:26" ht="28.35" customHeight="1">
      <c r="B42" s="91" t="s">
        <v>143</v>
      </c>
      <c r="C42" s="92" t="s">
        <v>144</v>
      </c>
      <c r="D42" s="93" t="s">
        <v>71</v>
      </c>
      <c r="E42" s="94">
        <v>12002</v>
      </c>
      <c r="F42" s="95">
        <v>0.7964</v>
      </c>
      <c r="G42" s="94">
        <v>9558.39</v>
      </c>
      <c r="H42" s="95">
        <v>5.8599999999999999E-2</v>
      </c>
      <c r="I42" s="94">
        <v>702.89</v>
      </c>
      <c r="J42" s="95">
        <v>2.0999999999999999E-3</v>
      </c>
      <c r="K42" s="94">
        <v>25.23</v>
      </c>
      <c r="L42" s="95">
        <v>0</v>
      </c>
      <c r="M42" s="94">
        <v>0</v>
      </c>
      <c r="N42" s="95">
        <v>0</v>
      </c>
      <c r="O42" s="94">
        <v>0</v>
      </c>
      <c r="P42" s="95">
        <v>2.9999999999999997E-4</v>
      </c>
      <c r="Q42" s="94">
        <v>4.03</v>
      </c>
      <c r="R42" s="95">
        <v>0</v>
      </c>
      <c r="S42" s="94">
        <v>0</v>
      </c>
      <c r="T42" s="95">
        <v>2.4400000000000002E-2</v>
      </c>
      <c r="U42" s="94">
        <v>292.25</v>
      </c>
      <c r="V42" s="95">
        <v>8.0000000000000004E-4</v>
      </c>
      <c r="W42" s="94">
        <v>9.98</v>
      </c>
      <c r="X42" s="95">
        <v>0.88260000000000005</v>
      </c>
      <c r="Y42" s="94">
        <v>10592.78</v>
      </c>
      <c r="Z42" s="96">
        <v>22594.78</v>
      </c>
    </row>
    <row r="43" spans="2:26" ht="28.35" customHeight="1">
      <c r="B43" s="91" t="s">
        <v>22</v>
      </c>
      <c r="C43" s="92" t="s">
        <v>145</v>
      </c>
      <c r="D43" s="93" t="s">
        <v>71</v>
      </c>
      <c r="E43" s="94">
        <v>12146.26</v>
      </c>
      <c r="F43" s="95">
        <v>0.7964</v>
      </c>
      <c r="G43" s="94">
        <v>9673.2800000000007</v>
      </c>
      <c r="H43" s="95">
        <v>5.79E-2</v>
      </c>
      <c r="I43" s="94">
        <v>702.89</v>
      </c>
      <c r="J43" s="95">
        <v>2.0999999999999999E-3</v>
      </c>
      <c r="K43" s="94">
        <v>25.23</v>
      </c>
      <c r="L43" s="95">
        <v>0</v>
      </c>
      <c r="M43" s="94">
        <v>0</v>
      </c>
      <c r="N43" s="95">
        <v>0</v>
      </c>
      <c r="O43" s="94">
        <v>0</v>
      </c>
      <c r="P43" s="95">
        <v>2.9999999999999997E-4</v>
      </c>
      <c r="Q43" s="94">
        <v>4.03</v>
      </c>
      <c r="R43" s="95">
        <v>0</v>
      </c>
      <c r="S43" s="94">
        <v>0</v>
      </c>
      <c r="T43" s="95">
        <v>2.41E-2</v>
      </c>
      <c r="U43" s="94">
        <v>292.25</v>
      </c>
      <c r="V43" s="95">
        <v>8.0000000000000004E-4</v>
      </c>
      <c r="W43" s="94">
        <v>9.98</v>
      </c>
      <c r="X43" s="95">
        <v>0.88160000000000005</v>
      </c>
      <c r="Y43" s="94">
        <v>10707.67</v>
      </c>
      <c r="Z43" s="96">
        <v>22853.93</v>
      </c>
    </row>
    <row r="44" spans="2:26" ht="28.35" customHeight="1">
      <c r="B44" s="91" t="s">
        <v>146</v>
      </c>
      <c r="C44" s="92" t="s">
        <v>147</v>
      </c>
      <c r="D44" s="93" t="s">
        <v>71</v>
      </c>
      <c r="E44" s="94">
        <v>15328.72</v>
      </c>
      <c r="F44" s="95">
        <v>0.7964</v>
      </c>
      <c r="G44" s="94">
        <v>12207.79</v>
      </c>
      <c r="H44" s="95">
        <v>4.5900000000000003E-2</v>
      </c>
      <c r="I44" s="94">
        <v>702.89</v>
      </c>
      <c r="J44" s="95">
        <v>1.6000000000000001E-3</v>
      </c>
      <c r="K44" s="94">
        <v>25.23</v>
      </c>
      <c r="L44" s="95">
        <v>0</v>
      </c>
      <c r="M44" s="94">
        <v>0</v>
      </c>
      <c r="N44" s="95">
        <v>0</v>
      </c>
      <c r="O44" s="94">
        <v>0</v>
      </c>
      <c r="P44" s="95">
        <v>2.9999999999999997E-4</v>
      </c>
      <c r="Q44" s="94">
        <v>4.03</v>
      </c>
      <c r="R44" s="95">
        <v>0</v>
      </c>
      <c r="S44" s="94">
        <v>0</v>
      </c>
      <c r="T44" s="95">
        <v>1.9099999999999999E-2</v>
      </c>
      <c r="U44" s="94">
        <v>292.25</v>
      </c>
      <c r="V44" s="95">
        <v>6.9999999999999999E-4</v>
      </c>
      <c r="W44" s="94">
        <v>9.98</v>
      </c>
      <c r="X44" s="95">
        <v>0.8639</v>
      </c>
      <c r="Y44" s="94">
        <v>13242.18</v>
      </c>
      <c r="Z44" s="96">
        <v>28570.9</v>
      </c>
    </row>
    <row r="45" spans="2:26" ht="28.35" customHeight="1">
      <c r="B45" s="91" t="s">
        <v>148</v>
      </c>
      <c r="C45" s="92" t="s">
        <v>149</v>
      </c>
      <c r="D45" s="93" t="s">
        <v>71</v>
      </c>
      <c r="E45" s="94">
        <v>12002</v>
      </c>
      <c r="F45" s="95">
        <v>0.80530000000000002</v>
      </c>
      <c r="G45" s="94">
        <v>9665.2099999999991</v>
      </c>
      <c r="H45" s="95">
        <v>5.8599999999999999E-2</v>
      </c>
      <c r="I45" s="94">
        <v>702.89</v>
      </c>
      <c r="J45" s="95">
        <v>2.0999999999999999E-3</v>
      </c>
      <c r="K45" s="94">
        <v>25.23</v>
      </c>
      <c r="L45" s="95">
        <v>0</v>
      </c>
      <c r="M45" s="94">
        <v>0</v>
      </c>
      <c r="N45" s="95">
        <v>0</v>
      </c>
      <c r="O45" s="94">
        <v>0</v>
      </c>
      <c r="P45" s="95">
        <v>2.9999999999999997E-4</v>
      </c>
      <c r="Q45" s="94">
        <v>3.68</v>
      </c>
      <c r="R45" s="95">
        <v>0</v>
      </c>
      <c r="S45" s="94">
        <v>0</v>
      </c>
      <c r="T45" s="95">
        <v>2.4400000000000002E-2</v>
      </c>
      <c r="U45" s="94">
        <v>292.25</v>
      </c>
      <c r="V45" s="95">
        <v>8.0000000000000004E-4</v>
      </c>
      <c r="W45" s="94">
        <v>9.98</v>
      </c>
      <c r="X45" s="95">
        <v>0.89149999999999996</v>
      </c>
      <c r="Y45" s="94">
        <v>10699.25</v>
      </c>
      <c r="Z45" s="96">
        <v>22701.25</v>
      </c>
    </row>
    <row r="46" spans="2:26" ht="28.35" customHeight="1">
      <c r="B46" s="91" t="s">
        <v>150</v>
      </c>
      <c r="C46" s="92" t="s">
        <v>151</v>
      </c>
      <c r="D46" s="93" t="s">
        <v>71</v>
      </c>
      <c r="E46" s="94">
        <v>12740.83</v>
      </c>
      <c r="F46" s="95">
        <v>0.80530000000000002</v>
      </c>
      <c r="G46" s="94">
        <v>10260.19</v>
      </c>
      <c r="H46" s="95">
        <v>5.5199999999999999E-2</v>
      </c>
      <c r="I46" s="94">
        <v>702.89</v>
      </c>
      <c r="J46" s="95">
        <v>2E-3</v>
      </c>
      <c r="K46" s="94">
        <v>25.23</v>
      </c>
      <c r="L46" s="95">
        <v>0</v>
      </c>
      <c r="M46" s="94">
        <v>0</v>
      </c>
      <c r="N46" s="95">
        <v>0</v>
      </c>
      <c r="O46" s="94">
        <v>0</v>
      </c>
      <c r="P46" s="95">
        <v>2.9999999999999997E-4</v>
      </c>
      <c r="Q46" s="94">
        <v>3.68</v>
      </c>
      <c r="R46" s="95">
        <v>0</v>
      </c>
      <c r="S46" s="94">
        <v>0</v>
      </c>
      <c r="T46" s="95">
        <v>2.29E-2</v>
      </c>
      <c r="U46" s="94">
        <v>292.25</v>
      </c>
      <c r="V46" s="95">
        <v>8.0000000000000004E-4</v>
      </c>
      <c r="W46" s="94">
        <v>9.98</v>
      </c>
      <c r="X46" s="95">
        <v>0.88649999999999995</v>
      </c>
      <c r="Y46" s="94">
        <v>11294.23</v>
      </c>
      <c r="Z46" s="96">
        <v>24035.06</v>
      </c>
    </row>
    <row r="47" spans="2:26" ht="28.35" customHeight="1">
      <c r="B47" s="91" t="s">
        <v>152</v>
      </c>
      <c r="C47" s="92" t="s">
        <v>153</v>
      </c>
      <c r="D47" s="93" t="s">
        <v>71</v>
      </c>
      <c r="E47" s="94">
        <v>18205.5</v>
      </c>
      <c r="F47" s="95">
        <v>0.80530000000000002</v>
      </c>
      <c r="G47" s="94">
        <v>14660.89</v>
      </c>
      <c r="H47" s="95">
        <v>3.8600000000000002E-2</v>
      </c>
      <c r="I47" s="94">
        <v>702.89</v>
      </c>
      <c r="J47" s="95">
        <v>1.4E-3</v>
      </c>
      <c r="K47" s="94">
        <v>25.23</v>
      </c>
      <c r="L47" s="95">
        <v>0</v>
      </c>
      <c r="M47" s="94">
        <v>0</v>
      </c>
      <c r="N47" s="95">
        <v>0</v>
      </c>
      <c r="O47" s="94">
        <v>0</v>
      </c>
      <c r="P47" s="95">
        <v>2.0000000000000001E-4</v>
      </c>
      <c r="Q47" s="94">
        <v>3.68</v>
      </c>
      <c r="R47" s="95">
        <v>0</v>
      </c>
      <c r="S47" s="94">
        <v>0</v>
      </c>
      <c r="T47" s="95">
        <v>1.61E-2</v>
      </c>
      <c r="U47" s="94">
        <v>292.25</v>
      </c>
      <c r="V47" s="95">
        <v>5.0000000000000001E-4</v>
      </c>
      <c r="W47" s="94">
        <v>9.98</v>
      </c>
      <c r="X47" s="95">
        <v>0.86209999999999998</v>
      </c>
      <c r="Y47" s="94">
        <v>15694.93</v>
      </c>
      <c r="Z47" s="96">
        <v>33900.43</v>
      </c>
    </row>
    <row r="48" spans="2:26" ht="28.35" customHeight="1">
      <c r="B48" s="91" t="s">
        <v>154</v>
      </c>
      <c r="C48" s="92" t="s">
        <v>155</v>
      </c>
      <c r="D48" s="93" t="s">
        <v>71</v>
      </c>
      <c r="E48" s="94">
        <v>10004.5</v>
      </c>
      <c r="F48" s="95">
        <v>0.8024</v>
      </c>
      <c r="G48" s="94">
        <v>8027.61</v>
      </c>
      <c r="H48" s="95">
        <v>7.0300000000000001E-2</v>
      </c>
      <c r="I48" s="94">
        <v>702.89</v>
      </c>
      <c r="J48" s="95">
        <v>2.5000000000000001E-3</v>
      </c>
      <c r="K48" s="94">
        <v>25.23</v>
      </c>
      <c r="L48" s="95">
        <v>0</v>
      </c>
      <c r="M48" s="94">
        <v>0</v>
      </c>
      <c r="N48" s="95">
        <v>0</v>
      </c>
      <c r="O48" s="94">
        <v>0</v>
      </c>
      <c r="P48" s="95">
        <v>4.0000000000000002E-4</v>
      </c>
      <c r="Q48" s="94">
        <v>3.7</v>
      </c>
      <c r="R48" s="95">
        <v>0</v>
      </c>
      <c r="S48" s="94">
        <v>0</v>
      </c>
      <c r="T48" s="95">
        <v>2.92E-2</v>
      </c>
      <c r="U48" s="94">
        <v>292.25</v>
      </c>
      <c r="V48" s="95">
        <v>1E-3</v>
      </c>
      <c r="W48" s="94">
        <v>9.98</v>
      </c>
      <c r="X48" s="95">
        <v>0.90580000000000005</v>
      </c>
      <c r="Y48" s="94">
        <v>9061.66</v>
      </c>
      <c r="Z48" s="96">
        <v>19066.16</v>
      </c>
    </row>
    <row r="49" spans="2:26" ht="28.35" customHeight="1">
      <c r="B49" s="91" t="s">
        <v>23</v>
      </c>
      <c r="C49" s="92" t="s">
        <v>156</v>
      </c>
      <c r="D49" s="93" t="s">
        <v>71</v>
      </c>
      <c r="E49" s="94">
        <v>11912.66</v>
      </c>
      <c r="F49" s="95">
        <v>0.8024</v>
      </c>
      <c r="G49" s="94">
        <v>9558.7199999999993</v>
      </c>
      <c r="H49" s="95">
        <v>5.8999999999999997E-2</v>
      </c>
      <c r="I49" s="94">
        <v>702.89</v>
      </c>
      <c r="J49" s="95">
        <v>2.0999999999999999E-3</v>
      </c>
      <c r="K49" s="94">
        <v>25.23</v>
      </c>
      <c r="L49" s="95">
        <v>0</v>
      </c>
      <c r="M49" s="94">
        <v>0</v>
      </c>
      <c r="N49" s="95">
        <v>0</v>
      </c>
      <c r="O49" s="94">
        <v>0</v>
      </c>
      <c r="P49" s="95">
        <v>2.9999999999999997E-4</v>
      </c>
      <c r="Q49" s="94">
        <v>3.7</v>
      </c>
      <c r="R49" s="95">
        <v>0</v>
      </c>
      <c r="S49" s="94">
        <v>0</v>
      </c>
      <c r="T49" s="95">
        <v>2.4500000000000001E-2</v>
      </c>
      <c r="U49" s="94">
        <v>292.25</v>
      </c>
      <c r="V49" s="95">
        <v>8.0000000000000004E-4</v>
      </c>
      <c r="W49" s="94">
        <v>9.98</v>
      </c>
      <c r="X49" s="95">
        <v>0.88919999999999999</v>
      </c>
      <c r="Y49" s="94">
        <v>10592.77</v>
      </c>
      <c r="Z49" s="96">
        <v>22505.439999999999</v>
      </c>
    </row>
    <row r="50" spans="2:26" ht="28.35" customHeight="1">
      <c r="B50" s="91" t="s">
        <v>157</v>
      </c>
      <c r="C50" s="92" t="s">
        <v>158</v>
      </c>
      <c r="D50" s="93" t="s">
        <v>71</v>
      </c>
      <c r="E50" s="94">
        <v>13820.82</v>
      </c>
      <c r="F50" s="95">
        <v>0.8024</v>
      </c>
      <c r="G50" s="94">
        <v>11089.83</v>
      </c>
      <c r="H50" s="95">
        <v>5.0900000000000001E-2</v>
      </c>
      <c r="I50" s="94">
        <v>702.89</v>
      </c>
      <c r="J50" s="95">
        <v>1.8E-3</v>
      </c>
      <c r="K50" s="94">
        <v>25.23</v>
      </c>
      <c r="L50" s="95">
        <v>0</v>
      </c>
      <c r="M50" s="94">
        <v>0</v>
      </c>
      <c r="N50" s="95">
        <v>0</v>
      </c>
      <c r="O50" s="94">
        <v>0</v>
      </c>
      <c r="P50" s="95">
        <v>2.9999999999999997E-4</v>
      </c>
      <c r="Q50" s="94">
        <v>3.7</v>
      </c>
      <c r="R50" s="95">
        <v>0</v>
      </c>
      <c r="S50" s="94">
        <v>0</v>
      </c>
      <c r="T50" s="95">
        <v>2.1100000000000001E-2</v>
      </c>
      <c r="U50" s="94">
        <v>292.25</v>
      </c>
      <c r="V50" s="95">
        <v>6.9999999999999999E-4</v>
      </c>
      <c r="W50" s="94">
        <v>9.98</v>
      </c>
      <c r="X50" s="95">
        <v>0.87719999999999998</v>
      </c>
      <c r="Y50" s="94">
        <v>12123.88</v>
      </c>
      <c r="Z50" s="96">
        <v>25944.71</v>
      </c>
    </row>
    <row r="51" spans="2:26" ht="28.35" customHeight="1">
      <c r="B51" s="91" t="s">
        <v>159</v>
      </c>
      <c r="C51" s="92" t="s">
        <v>160</v>
      </c>
      <c r="D51" s="93" t="s">
        <v>71</v>
      </c>
      <c r="E51" s="94">
        <v>2928.51</v>
      </c>
      <c r="F51" s="95">
        <v>0.79600000000000004</v>
      </c>
      <c r="G51" s="94">
        <v>2331.1</v>
      </c>
      <c r="H51" s="95">
        <v>0.24</v>
      </c>
      <c r="I51" s="94">
        <v>702.89</v>
      </c>
      <c r="J51" s="95">
        <v>8.6E-3</v>
      </c>
      <c r="K51" s="94">
        <v>25.23</v>
      </c>
      <c r="L51" s="95">
        <v>0</v>
      </c>
      <c r="M51" s="94">
        <v>0</v>
      </c>
      <c r="N51" s="95">
        <v>1.4800000000000001E-2</v>
      </c>
      <c r="O51" s="94">
        <v>43.32</v>
      </c>
      <c r="P51" s="95">
        <v>1E-3</v>
      </c>
      <c r="Q51" s="94">
        <v>2.88</v>
      </c>
      <c r="R51" s="95">
        <v>0</v>
      </c>
      <c r="S51" s="94">
        <v>0</v>
      </c>
      <c r="T51" s="95">
        <v>9.98E-2</v>
      </c>
      <c r="U51" s="94">
        <v>292.25</v>
      </c>
      <c r="V51" s="95">
        <v>3.3999999999999998E-3</v>
      </c>
      <c r="W51" s="94">
        <v>9.98</v>
      </c>
      <c r="X51" s="95">
        <v>1.1636</v>
      </c>
      <c r="Y51" s="94">
        <v>3407.66</v>
      </c>
      <c r="Z51" s="96">
        <v>6336.17</v>
      </c>
    </row>
    <row r="52" spans="2:26" ht="28.35" customHeight="1">
      <c r="B52" s="91" t="s">
        <v>161</v>
      </c>
      <c r="C52" s="92" t="s">
        <v>162</v>
      </c>
      <c r="D52" s="93" t="s">
        <v>71</v>
      </c>
      <c r="E52" s="94">
        <v>3904.68</v>
      </c>
      <c r="F52" s="95">
        <v>0.79600000000000004</v>
      </c>
      <c r="G52" s="94">
        <v>3108.13</v>
      </c>
      <c r="H52" s="95">
        <v>0.18</v>
      </c>
      <c r="I52" s="94">
        <v>702.89</v>
      </c>
      <c r="J52" s="95">
        <v>6.4999999999999997E-3</v>
      </c>
      <c r="K52" s="94">
        <v>25.23</v>
      </c>
      <c r="L52" s="95">
        <v>0</v>
      </c>
      <c r="M52" s="94">
        <v>0</v>
      </c>
      <c r="N52" s="95">
        <v>0</v>
      </c>
      <c r="O52" s="94">
        <v>0</v>
      </c>
      <c r="P52" s="95">
        <v>6.9999999999999999E-4</v>
      </c>
      <c r="Q52" s="94">
        <v>2.88</v>
      </c>
      <c r="R52" s="95">
        <v>0</v>
      </c>
      <c r="S52" s="94">
        <v>0</v>
      </c>
      <c r="T52" s="95">
        <v>7.4800000000000005E-2</v>
      </c>
      <c r="U52" s="94">
        <v>292.25</v>
      </c>
      <c r="V52" s="95">
        <v>2.5999999999999999E-3</v>
      </c>
      <c r="W52" s="94">
        <v>9.98</v>
      </c>
      <c r="X52" s="95">
        <v>1.0606</v>
      </c>
      <c r="Y52" s="94">
        <v>4141.37</v>
      </c>
      <c r="Z52" s="96">
        <v>8046.05</v>
      </c>
    </row>
    <row r="53" spans="2:26" ht="28.35" customHeight="1">
      <c r="B53" s="91" t="s">
        <v>163</v>
      </c>
      <c r="C53" s="92" t="s">
        <v>164</v>
      </c>
      <c r="D53" s="93" t="s">
        <v>71</v>
      </c>
      <c r="E53" s="94">
        <v>7528.55</v>
      </c>
      <c r="F53" s="95">
        <v>0.79600000000000004</v>
      </c>
      <c r="G53" s="94">
        <v>5992.73</v>
      </c>
      <c r="H53" s="95">
        <v>9.3399999999999997E-2</v>
      </c>
      <c r="I53" s="94">
        <v>702.89</v>
      </c>
      <c r="J53" s="95">
        <v>3.3999999999999998E-3</v>
      </c>
      <c r="K53" s="94">
        <v>25.23</v>
      </c>
      <c r="L53" s="95">
        <v>0</v>
      </c>
      <c r="M53" s="94">
        <v>0</v>
      </c>
      <c r="N53" s="95">
        <v>0</v>
      </c>
      <c r="O53" s="94">
        <v>0</v>
      </c>
      <c r="P53" s="95">
        <v>4.0000000000000002E-4</v>
      </c>
      <c r="Q53" s="94">
        <v>2.88</v>
      </c>
      <c r="R53" s="95">
        <v>0</v>
      </c>
      <c r="S53" s="94">
        <v>0</v>
      </c>
      <c r="T53" s="95">
        <v>3.8800000000000001E-2</v>
      </c>
      <c r="U53" s="94">
        <v>292.25</v>
      </c>
      <c r="V53" s="95">
        <v>1.2999999999999999E-3</v>
      </c>
      <c r="W53" s="94">
        <v>9.98</v>
      </c>
      <c r="X53" s="95">
        <v>0.93320000000000003</v>
      </c>
      <c r="Y53" s="94">
        <v>7025.97</v>
      </c>
      <c r="Z53" s="96">
        <v>14554.52</v>
      </c>
    </row>
    <row r="54" spans="2:26" ht="28.35" customHeight="1">
      <c r="B54" s="91" t="s">
        <v>165</v>
      </c>
      <c r="C54" s="92" t="s">
        <v>166</v>
      </c>
      <c r="D54" s="93" t="s">
        <v>71</v>
      </c>
      <c r="E54" s="94">
        <v>2251.58</v>
      </c>
      <c r="F54" s="95">
        <v>0.80449999999999999</v>
      </c>
      <c r="G54" s="94">
        <v>1811.4</v>
      </c>
      <c r="H54" s="95">
        <v>0.31219999999999998</v>
      </c>
      <c r="I54" s="94">
        <v>702.89</v>
      </c>
      <c r="J54" s="95">
        <v>1.26E-2</v>
      </c>
      <c r="K54" s="94">
        <v>28.29</v>
      </c>
      <c r="L54" s="95">
        <v>0</v>
      </c>
      <c r="M54" s="94">
        <v>0</v>
      </c>
      <c r="N54" s="95">
        <v>3.73E-2</v>
      </c>
      <c r="O54" s="94">
        <v>83.94</v>
      </c>
      <c r="P54" s="95">
        <v>1.9E-3</v>
      </c>
      <c r="Q54" s="94">
        <v>4.2300000000000004</v>
      </c>
      <c r="R54" s="95">
        <v>0</v>
      </c>
      <c r="S54" s="94">
        <v>0</v>
      </c>
      <c r="T54" s="95">
        <v>0.1298</v>
      </c>
      <c r="U54" s="94">
        <v>292.25</v>
      </c>
      <c r="V54" s="95">
        <v>4.4000000000000003E-3</v>
      </c>
      <c r="W54" s="94">
        <v>9.98</v>
      </c>
      <c r="X54" s="95">
        <v>1.3026</v>
      </c>
      <c r="Y54" s="94">
        <v>2932.98</v>
      </c>
      <c r="Z54" s="96">
        <v>5184.5600000000004</v>
      </c>
    </row>
    <row r="55" spans="2:26" ht="28.35" customHeight="1">
      <c r="B55" s="91" t="s">
        <v>167</v>
      </c>
      <c r="C55" s="92" t="s">
        <v>168</v>
      </c>
      <c r="D55" s="93" t="s">
        <v>71</v>
      </c>
      <c r="E55" s="94">
        <v>12002</v>
      </c>
      <c r="F55" s="95">
        <v>0.79220000000000002</v>
      </c>
      <c r="G55" s="94">
        <v>9507.98</v>
      </c>
      <c r="H55" s="95">
        <v>5.8599999999999999E-2</v>
      </c>
      <c r="I55" s="94">
        <v>702.89</v>
      </c>
      <c r="J55" s="95">
        <v>2.0999999999999999E-3</v>
      </c>
      <c r="K55" s="94">
        <v>25.23</v>
      </c>
      <c r="L55" s="95">
        <v>0</v>
      </c>
      <c r="M55" s="94">
        <v>0</v>
      </c>
      <c r="N55" s="95">
        <v>0</v>
      </c>
      <c r="O55" s="94">
        <v>0</v>
      </c>
      <c r="P55" s="95">
        <v>2.0000000000000001E-4</v>
      </c>
      <c r="Q55" s="94">
        <v>2.91</v>
      </c>
      <c r="R55" s="95">
        <v>0</v>
      </c>
      <c r="S55" s="94">
        <v>0</v>
      </c>
      <c r="T55" s="95">
        <v>2.4400000000000002E-2</v>
      </c>
      <c r="U55" s="94">
        <v>292.25</v>
      </c>
      <c r="V55" s="95">
        <v>8.0000000000000004E-4</v>
      </c>
      <c r="W55" s="94">
        <v>9.98</v>
      </c>
      <c r="X55" s="95">
        <v>0.87829999999999997</v>
      </c>
      <c r="Y55" s="94">
        <v>10541.25</v>
      </c>
      <c r="Z55" s="96">
        <v>22543.25</v>
      </c>
    </row>
    <row r="56" spans="2:26" ht="28.35" customHeight="1">
      <c r="B56" s="91" t="s">
        <v>169</v>
      </c>
      <c r="C56" s="92" t="s">
        <v>170</v>
      </c>
      <c r="D56" s="93" t="s">
        <v>71</v>
      </c>
      <c r="E56" s="94">
        <v>5238.8900000000003</v>
      </c>
      <c r="F56" s="95">
        <v>0.79110000000000003</v>
      </c>
      <c r="G56" s="94">
        <v>4144.49</v>
      </c>
      <c r="H56" s="95">
        <v>0.13420000000000001</v>
      </c>
      <c r="I56" s="94">
        <v>702.89</v>
      </c>
      <c r="J56" s="95">
        <v>4.7999999999999996E-3</v>
      </c>
      <c r="K56" s="94">
        <v>25.23</v>
      </c>
      <c r="L56" s="95">
        <v>0</v>
      </c>
      <c r="M56" s="94">
        <v>0</v>
      </c>
      <c r="N56" s="95">
        <v>0</v>
      </c>
      <c r="O56" s="94">
        <v>0</v>
      </c>
      <c r="P56" s="95">
        <v>4.0000000000000002E-4</v>
      </c>
      <c r="Q56" s="94">
        <v>2.3199999999999998</v>
      </c>
      <c r="R56" s="95">
        <v>0</v>
      </c>
      <c r="S56" s="94">
        <v>0</v>
      </c>
      <c r="T56" s="95">
        <v>5.5800000000000002E-2</v>
      </c>
      <c r="U56" s="94">
        <v>292.25</v>
      </c>
      <c r="V56" s="95">
        <v>1.9E-3</v>
      </c>
      <c r="W56" s="94">
        <v>9.98</v>
      </c>
      <c r="X56" s="95">
        <v>0.98819999999999997</v>
      </c>
      <c r="Y56" s="94">
        <v>5177.17</v>
      </c>
      <c r="Z56" s="96">
        <v>10416.06</v>
      </c>
    </row>
    <row r="57" spans="2:26" ht="28.35" customHeight="1">
      <c r="B57" s="91" t="s">
        <v>171</v>
      </c>
      <c r="C57" s="92" t="s">
        <v>172</v>
      </c>
      <c r="D57" s="93" t="s">
        <v>71</v>
      </c>
      <c r="E57" s="94">
        <v>6985.19</v>
      </c>
      <c r="F57" s="95">
        <v>0.79110000000000003</v>
      </c>
      <c r="G57" s="94">
        <v>5525.98</v>
      </c>
      <c r="H57" s="95">
        <v>0.10059999999999999</v>
      </c>
      <c r="I57" s="94">
        <v>702.89</v>
      </c>
      <c r="J57" s="95">
        <v>3.5999999999999999E-3</v>
      </c>
      <c r="K57" s="94">
        <v>25.23</v>
      </c>
      <c r="L57" s="95">
        <v>0</v>
      </c>
      <c r="M57" s="94">
        <v>0</v>
      </c>
      <c r="N57" s="95">
        <v>0</v>
      </c>
      <c r="O57" s="94">
        <v>0</v>
      </c>
      <c r="P57" s="95">
        <v>2.9999999999999997E-4</v>
      </c>
      <c r="Q57" s="94">
        <v>2.3199999999999998</v>
      </c>
      <c r="R57" s="95">
        <v>0</v>
      </c>
      <c r="S57" s="94">
        <v>0</v>
      </c>
      <c r="T57" s="95">
        <v>4.1799999999999997E-2</v>
      </c>
      <c r="U57" s="94">
        <v>292.25</v>
      </c>
      <c r="V57" s="95">
        <v>1.4E-3</v>
      </c>
      <c r="W57" s="94">
        <v>9.98</v>
      </c>
      <c r="X57" s="95">
        <v>0.93889999999999996</v>
      </c>
      <c r="Y57" s="94">
        <v>6558.66</v>
      </c>
      <c r="Z57" s="96">
        <v>13543.85</v>
      </c>
    </row>
    <row r="58" spans="2:26" ht="28.35" customHeight="1">
      <c r="B58" s="91" t="s">
        <v>173</v>
      </c>
      <c r="C58" s="92" t="s">
        <v>174</v>
      </c>
      <c r="D58" s="93" t="s">
        <v>71</v>
      </c>
      <c r="E58" s="94">
        <v>11760.04</v>
      </c>
      <c r="F58" s="95">
        <v>0.79110000000000003</v>
      </c>
      <c r="G58" s="94">
        <v>9303.3700000000008</v>
      </c>
      <c r="H58" s="95">
        <v>5.9799999999999999E-2</v>
      </c>
      <c r="I58" s="94">
        <v>702.89</v>
      </c>
      <c r="J58" s="95">
        <v>2.0999999999999999E-3</v>
      </c>
      <c r="K58" s="94">
        <v>25.23</v>
      </c>
      <c r="L58" s="95">
        <v>0</v>
      </c>
      <c r="M58" s="94">
        <v>0</v>
      </c>
      <c r="N58" s="95">
        <v>0</v>
      </c>
      <c r="O58" s="94">
        <v>0</v>
      </c>
      <c r="P58" s="95">
        <v>2.0000000000000001E-4</v>
      </c>
      <c r="Q58" s="94">
        <v>2.3199999999999998</v>
      </c>
      <c r="R58" s="95">
        <v>0</v>
      </c>
      <c r="S58" s="94">
        <v>0</v>
      </c>
      <c r="T58" s="95">
        <v>2.4899999999999999E-2</v>
      </c>
      <c r="U58" s="94">
        <v>292.25</v>
      </c>
      <c r="V58" s="95">
        <v>8.0000000000000004E-4</v>
      </c>
      <c r="W58" s="94">
        <v>9.98</v>
      </c>
      <c r="X58" s="95">
        <v>0.87890000000000001</v>
      </c>
      <c r="Y58" s="94">
        <v>10336.049999999999</v>
      </c>
      <c r="Z58" s="96">
        <v>22096.09</v>
      </c>
    </row>
    <row r="59" spans="2:26" ht="28.35" customHeight="1">
      <c r="B59" s="91" t="s">
        <v>175</v>
      </c>
      <c r="C59" s="92" t="s">
        <v>176</v>
      </c>
      <c r="D59" s="93" t="s">
        <v>71</v>
      </c>
      <c r="E59" s="94">
        <v>2242.5500000000002</v>
      </c>
      <c r="F59" s="95">
        <v>0.80689999999999995</v>
      </c>
      <c r="G59" s="94">
        <v>1809.52</v>
      </c>
      <c r="H59" s="95">
        <v>0.31340000000000001</v>
      </c>
      <c r="I59" s="94">
        <v>702.89</v>
      </c>
      <c r="J59" s="95">
        <v>1.37E-2</v>
      </c>
      <c r="K59" s="94">
        <v>30.72</v>
      </c>
      <c r="L59" s="95">
        <v>0</v>
      </c>
      <c r="M59" s="94">
        <v>0</v>
      </c>
      <c r="N59" s="95">
        <v>3.7699999999999997E-2</v>
      </c>
      <c r="O59" s="94">
        <v>84.48</v>
      </c>
      <c r="P59" s="95">
        <v>2E-3</v>
      </c>
      <c r="Q59" s="94">
        <v>4.54</v>
      </c>
      <c r="R59" s="95">
        <v>0</v>
      </c>
      <c r="S59" s="94">
        <v>0</v>
      </c>
      <c r="T59" s="95">
        <v>0.1303</v>
      </c>
      <c r="U59" s="94">
        <v>292.25</v>
      </c>
      <c r="V59" s="95">
        <v>4.4999999999999997E-3</v>
      </c>
      <c r="W59" s="94">
        <v>9.98</v>
      </c>
      <c r="X59" s="95">
        <v>1.3085</v>
      </c>
      <c r="Y59" s="94">
        <v>2934.38</v>
      </c>
      <c r="Z59" s="96">
        <v>5176.93</v>
      </c>
    </row>
    <row r="60" spans="2:26" ht="28.35" customHeight="1">
      <c r="B60" s="91" t="s">
        <v>177</v>
      </c>
      <c r="C60" s="92" t="s">
        <v>178</v>
      </c>
      <c r="D60" s="93" t="s">
        <v>71</v>
      </c>
      <c r="E60" s="94">
        <v>1999.98</v>
      </c>
      <c r="F60" s="95">
        <v>0.80300000000000005</v>
      </c>
      <c r="G60" s="94">
        <v>1605.98</v>
      </c>
      <c r="H60" s="95">
        <v>0.35149999999999998</v>
      </c>
      <c r="I60" s="94">
        <v>702.89</v>
      </c>
      <c r="J60" s="95">
        <v>1.54E-2</v>
      </c>
      <c r="K60" s="94">
        <v>30.72</v>
      </c>
      <c r="L60" s="95">
        <v>0</v>
      </c>
      <c r="M60" s="94">
        <v>0</v>
      </c>
      <c r="N60" s="95">
        <v>4.9500000000000002E-2</v>
      </c>
      <c r="O60" s="94">
        <v>99.03</v>
      </c>
      <c r="P60" s="95">
        <v>2.0999999999999999E-3</v>
      </c>
      <c r="Q60" s="94">
        <v>4.17</v>
      </c>
      <c r="R60" s="95">
        <v>0</v>
      </c>
      <c r="S60" s="94">
        <v>0</v>
      </c>
      <c r="T60" s="95">
        <v>0.14610000000000001</v>
      </c>
      <c r="U60" s="94">
        <v>292.25</v>
      </c>
      <c r="V60" s="95">
        <v>5.0000000000000001E-3</v>
      </c>
      <c r="W60" s="94">
        <v>9.98</v>
      </c>
      <c r="X60" s="95">
        <v>1.3725000000000001</v>
      </c>
      <c r="Y60" s="94">
        <v>2745.03</v>
      </c>
      <c r="Z60" s="96">
        <v>4745.01</v>
      </c>
    </row>
    <row r="61" spans="2:26" ht="28.35" customHeight="1">
      <c r="B61" s="91" t="s">
        <v>179</v>
      </c>
      <c r="C61" s="92" t="s">
        <v>180</v>
      </c>
      <c r="D61" s="93" t="s">
        <v>71</v>
      </c>
      <c r="E61" s="94">
        <v>4844.79</v>
      </c>
      <c r="F61" s="95">
        <v>0.80120000000000002</v>
      </c>
      <c r="G61" s="94">
        <v>3881.65</v>
      </c>
      <c r="H61" s="95">
        <v>0.14510000000000001</v>
      </c>
      <c r="I61" s="94">
        <v>702.89</v>
      </c>
      <c r="J61" s="95">
        <v>5.1999999999999998E-3</v>
      </c>
      <c r="K61" s="94">
        <v>25.23</v>
      </c>
      <c r="L61" s="95">
        <v>0</v>
      </c>
      <c r="M61" s="94">
        <v>0</v>
      </c>
      <c r="N61" s="95">
        <v>0</v>
      </c>
      <c r="O61" s="94">
        <v>0</v>
      </c>
      <c r="P61" s="95">
        <v>8.0000000000000004E-4</v>
      </c>
      <c r="Q61" s="94">
        <v>3.96</v>
      </c>
      <c r="R61" s="95">
        <v>0</v>
      </c>
      <c r="S61" s="94">
        <v>0</v>
      </c>
      <c r="T61" s="95">
        <v>6.0299999999999999E-2</v>
      </c>
      <c r="U61" s="94">
        <v>292.25</v>
      </c>
      <c r="V61" s="95">
        <v>2.0999999999999999E-3</v>
      </c>
      <c r="W61" s="94">
        <v>9.98</v>
      </c>
      <c r="X61" s="95">
        <v>1.0146999999999999</v>
      </c>
      <c r="Y61" s="94">
        <v>4915.97</v>
      </c>
      <c r="Z61" s="96">
        <v>9760.76</v>
      </c>
    </row>
    <row r="62" spans="2:26" ht="28.35" customHeight="1">
      <c r="B62" s="91" t="s">
        <v>181</v>
      </c>
      <c r="C62" s="92" t="s">
        <v>182</v>
      </c>
      <c r="D62" s="93" t="s">
        <v>71</v>
      </c>
      <c r="E62" s="94">
        <v>6459.72</v>
      </c>
      <c r="F62" s="95">
        <v>0.80120000000000002</v>
      </c>
      <c r="G62" s="94">
        <v>5175.53</v>
      </c>
      <c r="H62" s="95">
        <v>0.10879999999999999</v>
      </c>
      <c r="I62" s="94">
        <v>702.89</v>
      </c>
      <c r="J62" s="95">
        <v>3.8999999999999998E-3</v>
      </c>
      <c r="K62" s="94">
        <v>25.23</v>
      </c>
      <c r="L62" s="95">
        <v>0</v>
      </c>
      <c r="M62" s="94">
        <v>0</v>
      </c>
      <c r="N62" s="95">
        <v>0</v>
      </c>
      <c r="O62" s="94">
        <v>0</v>
      </c>
      <c r="P62" s="95">
        <v>5.9999999999999995E-4</v>
      </c>
      <c r="Q62" s="94">
        <v>3.96</v>
      </c>
      <c r="R62" s="95">
        <v>0</v>
      </c>
      <c r="S62" s="94">
        <v>0</v>
      </c>
      <c r="T62" s="95">
        <v>4.5199999999999997E-2</v>
      </c>
      <c r="U62" s="94">
        <v>292.25</v>
      </c>
      <c r="V62" s="95">
        <v>1.5E-3</v>
      </c>
      <c r="W62" s="94">
        <v>9.98</v>
      </c>
      <c r="X62" s="95">
        <v>0.96130000000000004</v>
      </c>
      <c r="Y62" s="94">
        <v>6209.85</v>
      </c>
      <c r="Z62" s="96">
        <v>12669.57</v>
      </c>
    </row>
    <row r="63" spans="2:26" ht="28.35" customHeight="1">
      <c r="B63" s="91" t="s">
        <v>183</v>
      </c>
      <c r="C63" s="92" t="s">
        <v>184</v>
      </c>
      <c r="D63" s="93" t="s">
        <v>71</v>
      </c>
      <c r="E63" s="94">
        <v>11834.93</v>
      </c>
      <c r="F63" s="95">
        <v>0.80120000000000002</v>
      </c>
      <c r="G63" s="94">
        <v>9482.15</v>
      </c>
      <c r="H63" s="95">
        <v>5.9400000000000001E-2</v>
      </c>
      <c r="I63" s="94">
        <v>702.89</v>
      </c>
      <c r="J63" s="95">
        <v>2.0999999999999999E-3</v>
      </c>
      <c r="K63" s="94">
        <v>25.23</v>
      </c>
      <c r="L63" s="95">
        <v>0</v>
      </c>
      <c r="M63" s="94">
        <v>0</v>
      </c>
      <c r="N63" s="95">
        <v>0</v>
      </c>
      <c r="O63" s="94">
        <v>0</v>
      </c>
      <c r="P63" s="95">
        <v>2.9999999999999997E-4</v>
      </c>
      <c r="Q63" s="94">
        <v>3.96</v>
      </c>
      <c r="R63" s="95">
        <v>0</v>
      </c>
      <c r="S63" s="94">
        <v>0</v>
      </c>
      <c r="T63" s="95">
        <v>2.47E-2</v>
      </c>
      <c r="U63" s="94">
        <v>292.25</v>
      </c>
      <c r="V63" s="95">
        <v>8.0000000000000004E-4</v>
      </c>
      <c r="W63" s="94">
        <v>9.98</v>
      </c>
      <c r="X63" s="95">
        <v>0.88859999999999995</v>
      </c>
      <c r="Y63" s="94">
        <v>10516.47</v>
      </c>
      <c r="Z63" s="96">
        <v>22351.4</v>
      </c>
    </row>
    <row r="64" spans="2:26" ht="28.35" customHeight="1">
      <c r="B64" s="91" t="s">
        <v>185</v>
      </c>
      <c r="C64" s="92" t="s">
        <v>186</v>
      </c>
      <c r="D64" s="93" t="s">
        <v>71</v>
      </c>
      <c r="E64" s="94">
        <v>2297.75</v>
      </c>
      <c r="F64" s="95">
        <v>0.83779999999999999</v>
      </c>
      <c r="G64" s="94">
        <v>1925.06</v>
      </c>
      <c r="H64" s="95">
        <v>0.30590000000000001</v>
      </c>
      <c r="I64" s="94">
        <v>702.89</v>
      </c>
      <c r="J64" s="95">
        <v>1.0999999999999999E-2</v>
      </c>
      <c r="K64" s="94">
        <v>25.23</v>
      </c>
      <c r="L64" s="95">
        <v>0</v>
      </c>
      <c r="M64" s="94">
        <v>0</v>
      </c>
      <c r="N64" s="95">
        <v>3.5299999999999998E-2</v>
      </c>
      <c r="O64" s="94">
        <v>81.17</v>
      </c>
      <c r="P64" s="95">
        <v>4.1999999999999997E-3</v>
      </c>
      <c r="Q64" s="94">
        <v>9.57</v>
      </c>
      <c r="R64" s="95">
        <v>0</v>
      </c>
      <c r="S64" s="94">
        <v>0</v>
      </c>
      <c r="T64" s="95">
        <v>0.12720000000000001</v>
      </c>
      <c r="U64" s="94">
        <v>292.25</v>
      </c>
      <c r="V64" s="95">
        <v>4.3E-3</v>
      </c>
      <c r="W64" s="94">
        <v>9.98</v>
      </c>
      <c r="X64" s="95">
        <v>1.3257000000000001</v>
      </c>
      <c r="Y64" s="94">
        <v>3046.15</v>
      </c>
      <c r="Z64" s="96">
        <v>5343.91</v>
      </c>
    </row>
    <row r="65" spans="2:26" ht="28.35" customHeight="1">
      <c r="B65" s="91" t="s">
        <v>187</v>
      </c>
      <c r="C65" s="92" t="s">
        <v>188</v>
      </c>
      <c r="D65" s="93" t="s">
        <v>71</v>
      </c>
      <c r="E65" s="94">
        <v>3063.67</v>
      </c>
      <c r="F65" s="95">
        <v>0.83779999999999999</v>
      </c>
      <c r="G65" s="94">
        <v>2566.7399999999998</v>
      </c>
      <c r="H65" s="95">
        <v>0.22939999999999999</v>
      </c>
      <c r="I65" s="94">
        <v>702.89</v>
      </c>
      <c r="J65" s="95">
        <v>8.2000000000000007E-3</v>
      </c>
      <c r="K65" s="94">
        <v>25.23</v>
      </c>
      <c r="L65" s="95">
        <v>0</v>
      </c>
      <c r="M65" s="94">
        <v>0</v>
      </c>
      <c r="N65" s="95">
        <v>1.15E-2</v>
      </c>
      <c r="O65" s="94">
        <v>35.21</v>
      </c>
      <c r="P65" s="95">
        <v>3.0999999999999999E-3</v>
      </c>
      <c r="Q65" s="94">
        <v>9.57</v>
      </c>
      <c r="R65" s="95">
        <v>0</v>
      </c>
      <c r="S65" s="94">
        <v>0</v>
      </c>
      <c r="T65" s="95">
        <v>9.5399999999999999E-2</v>
      </c>
      <c r="U65" s="94">
        <v>292.25</v>
      </c>
      <c r="V65" s="95">
        <v>3.3E-3</v>
      </c>
      <c r="W65" s="94">
        <v>9.98</v>
      </c>
      <c r="X65" s="95">
        <v>1.1887000000000001</v>
      </c>
      <c r="Y65" s="94">
        <v>3641.88</v>
      </c>
      <c r="Z65" s="96">
        <v>6705.55</v>
      </c>
    </row>
    <row r="66" spans="2:26" ht="28.35" customHeight="1">
      <c r="B66" s="91" t="s">
        <v>189</v>
      </c>
      <c r="C66" s="92" t="s">
        <v>190</v>
      </c>
      <c r="D66" s="93" t="s">
        <v>71</v>
      </c>
      <c r="E66" s="94">
        <v>4551.54</v>
      </c>
      <c r="F66" s="95">
        <v>0.83779999999999999</v>
      </c>
      <c r="G66" s="94">
        <v>3813.28</v>
      </c>
      <c r="H66" s="95">
        <v>0.15440000000000001</v>
      </c>
      <c r="I66" s="94">
        <v>702.89</v>
      </c>
      <c r="J66" s="95">
        <v>5.4999999999999997E-3</v>
      </c>
      <c r="K66" s="94">
        <v>25.23</v>
      </c>
      <c r="L66" s="95">
        <v>0</v>
      </c>
      <c r="M66" s="94">
        <v>0</v>
      </c>
      <c r="N66" s="95">
        <v>0</v>
      </c>
      <c r="O66" s="94">
        <v>0</v>
      </c>
      <c r="P66" s="95">
        <v>2.0999999999999999E-3</v>
      </c>
      <c r="Q66" s="94">
        <v>9.57</v>
      </c>
      <c r="R66" s="95">
        <v>0</v>
      </c>
      <c r="S66" s="94">
        <v>0</v>
      </c>
      <c r="T66" s="95">
        <v>6.4199999999999993E-2</v>
      </c>
      <c r="U66" s="94">
        <v>292.25</v>
      </c>
      <c r="V66" s="95">
        <v>2.2000000000000001E-3</v>
      </c>
      <c r="W66" s="94">
        <v>9.98</v>
      </c>
      <c r="X66" s="95">
        <v>1.0663</v>
      </c>
      <c r="Y66" s="94">
        <v>4853.21</v>
      </c>
      <c r="Z66" s="96">
        <v>9404.75</v>
      </c>
    </row>
    <row r="67" spans="2:26" ht="28.35" customHeight="1">
      <c r="B67" s="91" t="s">
        <v>191</v>
      </c>
      <c r="C67" s="92" t="s">
        <v>192</v>
      </c>
      <c r="D67" s="93" t="s">
        <v>71</v>
      </c>
      <c r="E67" s="94">
        <v>2494.27</v>
      </c>
      <c r="F67" s="95">
        <v>0.79869999999999997</v>
      </c>
      <c r="G67" s="94">
        <v>1992.18</v>
      </c>
      <c r="H67" s="95">
        <v>0.28179999999999999</v>
      </c>
      <c r="I67" s="94">
        <v>702.89</v>
      </c>
      <c r="J67" s="95">
        <v>0</v>
      </c>
      <c r="K67" s="94">
        <v>0</v>
      </c>
      <c r="L67" s="95">
        <v>0</v>
      </c>
      <c r="M67" s="94">
        <v>0</v>
      </c>
      <c r="N67" s="95">
        <v>2.7799999999999998E-2</v>
      </c>
      <c r="O67" s="94">
        <v>69.38</v>
      </c>
      <c r="P67" s="95">
        <v>1.4E-3</v>
      </c>
      <c r="Q67" s="94">
        <v>3.39</v>
      </c>
      <c r="R67" s="95">
        <v>0</v>
      </c>
      <c r="S67" s="94">
        <v>0</v>
      </c>
      <c r="T67" s="95">
        <v>0.1172</v>
      </c>
      <c r="U67" s="94">
        <v>292.25</v>
      </c>
      <c r="V67" s="95">
        <v>4.0000000000000001E-3</v>
      </c>
      <c r="W67" s="94">
        <v>9.98</v>
      </c>
      <c r="X67" s="95">
        <v>1.2307999999999999</v>
      </c>
      <c r="Y67" s="94">
        <v>3070.07</v>
      </c>
      <c r="Z67" s="96">
        <v>5564.34</v>
      </c>
    </row>
    <row r="68" spans="2:26" ht="28.35" customHeight="1">
      <c r="B68" s="91" t="s">
        <v>193</v>
      </c>
      <c r="C68" s="92" t="s">
        <v>194</v>
      </c>
      <c r="D68" s="93" t="s">
        <v>71</v>
      </c>
      <c r="E68" s="94">
        <v>1960.2</v>
      </c>
      <c r="F68" s="95">
        <v>0.79990000000000006</v>
      </c>
      <c r="G68" s="94">
        <v>1567.96</v>
      </c>
      <c r="H68" s="95">
        <v>0.35859999999999997</v>
      </c>
      <c r="I68" s="94">
        <v>702.89</v>
      </c>
      <c r="J68" s="95">
        <v>1.44E-2</v>
      </c>
      <c r="K68" s="94">
        <v>28.29</v>
      </c>
      <c r="L68" s="95">
        <v>0</v>
      </c>
      <c r="M68" s="94">
        <v>0</v>
      </c>
      <c r="N68" s="95">
        <v>5.1700000000000003E-2</v>
      </c>
      <c r="O68" s="94">
        <v>101.42</v>
      </c>
      <c r="P68" s="95">
        <v>2.5000000000000001E-3</v>
      </c>
      <c r="Q68" s="94">
        <v>4.84</v>
      </c>
      <c r="R68" s="95">
        <v>0</v>
      </c>
      <c r="S68" s="94">
        <v>0</v>
      </c>
      <c r="T68" s="95">
        <v>0.14910000000000001</v>
      </c>
      <c r="U68" s="94">
        <v>292.25</v>
      </c>
      <c r="V68" s="95">
        <v>5.1000000000000004E-3</v>
      </c>
      <c r="W68" s="94">
        <v>9.98</v>
      </c>
      <c r="X68" s="95">
        <v>1.3813</v>
      </c>
      <c r="Y68" s="94">
        <v>2707.64</v>
      </c>
      <c r="Z68" s="96">
        <v>4667.84</v>
      </c>
    </row>
    <row r="69" spans="2:26" ht="28.35" customHeight="1">
      <c r="B69" s="91" t="s">
        <v>30</v>
      </c>
      <c r="C69" s="92" t="s">
        <v>195</v>
      </c>
      <c r="D69" s="93" t="s">
        <v>71</v>
      </c>
      <c r="E69" s="94">
        <v>2800.34</v>
      </c>
      <c r="F69" s="95">
        <v>0.80740000000000001</v>
      </c>
      <c r="G69" s="94">
        <v>2260.9899999999998</v>
      </c>
      <c r="H69" s="95">
        <v>0.251</v>
      </c>
      <c r="I69" s="94">
        <v>702.89</v>
      </c>
      <c r="J69" s="95">
        <v>1.01E-2</v>
      </c>
      <c r="K69" s="94">
        <v>28.29</v>
      </c>
      <c r="L69" s="95">
        <v>0</v>
      </c>
      <c r="M69" s="94">
        <v>0</v>
      </c>
      <c r="N69" s="95">
        <v>1.8200000000000001E-2</v>
      </c>
      <c r="O69" s="94">
        <v>51.01</v>
      </c>
      <c r="P69" s="95">
        <v>1.8E-3</v>
      </c>
      <c r="Q69" s="94">
        <v>5.13</v>
      </c>
      <c r="R69" s="95">
        <v>0</v>
      </c>
      <c r="S69" s="94">
        <v>0</v>
      </c>
      <c r="T69" s="95">
        <v>0.10440000000000001</v>
      </c>
      <c r="U69" s="94">
        <v>292.25</v>
      </c>
      <c r="V69" s="95">
        <v>3.5999999999999999E-3</v>
      </c>
      <c r="W69" s="94">
        <v>9.98</v>
      </c>
      <c r="X69" s="95">
        <v>1.1964999999999999</v>
      </c>
      <c r="Y69" s="94">
        <v>3350.55</v>
      </c>
      <c r="Z69" s="96">
        <v>6150.89</v>
      </c>
    </row>
    <row r="70" spans="2:26" ht="28.35" customHeight="1">
      <c r="B70" s="91" t="s">
        <v>196</v>
      </c>
      <c r="C70" s="92" t="s">
        <v>197</v>
      </c>
      <c r="D70" s="93" t="s">
        <v>71</v>
      </c>
      <c r="E70" s="94">
        <v>3152.19</v>
      </c>
      <c r="F70" s="95">
        <v>0.80210000000000004</v>
      </c>
      <c r="G70" s="94">
        <v>2528.37</v>
      </c>
      <c r="H70" s="95">
        <v>0.223</v>
      </c>
      <c r="I70" s="94">
        <v>702.89</v>
      </c>
      <c r="J70" s="95">
        <v>8.9999999999999993E-3</v>
      </c>
      <c r="K70" s="94">
        <v>28.29</v>
      </c>
      <c r="L70" s="95">
        <v>0</v>
      </c>
      <c r="M70" s="94">
        <v>0</v>
      </c>
      <c r="N70" s="95">
        <v>9.4999999999999998E-3</v>
      </c>
      <c r="O70" s="94">
        <v>29.9</v>
      </c>
      <c r="P70" s="95">
        <v>1.1999999999999999E-3</v>
      </c>
      <c r="Q70" s="94">
        <v>3.85</v>
      </c>
      <c r="R70" s="95">
        <v>0</v>
      </c>
      <c r="S70" s="94">
        <v>0</v>
      </c>
      <c r="T70" s="95">
        <v>9.2700000000000005E-2</v>
      </c>
      <c r="U70" s="94">
        <v>292.25</v>
      </c>
      <c r="V70" s="95">
        <v>3.2000000000000002E-3</v>
      </c>
      <c r="W70" s="94">
        <v>9.98</v>
      </c>
      <c r="X70" s="95">
        <v>1.1406000000000001</v>
      </c>
      <c r="Y70" s="94">
        <v>3595.54</v>
      </c>
      <c r="Z70" s="96">
        <v>6747.72</v>
      </c>
    </row>
    <row r="71" spans="2:26" ht="28.35" customHeight="1">
      <c r="B71" s="91" t="s">
        <v>198</v>
      </c>
      <c r="C71" s="92" t="s">
        <v>199</v>
      </c>
      <c r="D71" s="93" t="s">
        <v>71</v>
      </c>
      <c r="E71" s="94">
        <v>4457.84</v>
      </c>
      <c r="F71" s="95">
        <v>0.80979999999999996</v>
      </c>
      <c r="G71" s="94">
        <v>3609.96</v>
      </c>
      <c r="H71" s="95">
        <v>0.15770000000000001</v>
      </c>
      <c r="I71" s="94">
        <v>702.89</v>
      </c>
      <c r="J71" s="95">
        <v>6.3E-3</v>
      </c>
      <c r="K71" s="94">
        <v>28.29</v>
      </c>
      <c r="L71" s="95">
        <v>0</v>
      </c>
      <c r="M71" s="94">
        <v>0</v>
      </c>
      <c r="N71" s="95">
        <v>0</v>
      </c>
      <c r="O71" s="94">
        <v>0</v>
      </c>
      <c r="P71" s="95">
        <v>1.1000000000000001E-3</v>
      </c>
      <c r="Q71" s="94">
        <v>4.8499999999999996</v>
      </c>
      <c r="R71" s="95">
        <v>0</v>
      </c>
      <c r="S71" s="94">
        <v>0</v>
      </c>
      <c r="T71" s="95">
        <v>6.5600000000000006E-2</v>
      </c>
      <c r="U71" s="94">
        <v>292.25</v>
      </c>
      <c r="V71" s="95">
        <v>2.2000000000000001E-3</v>
      </c>
      <c r="W71" s="94">
        <v>9.98</v>
      </c>
      <c r="X71" s="95">
        <v>1.0427</v>
      </c>
      <c r="Y71" s="94">
        <v>4648.22</v>
      </c>
      <c r="Z71" s="96">
        <v>9106.06</v>
      </c>
    </row>
    <row r="72" spans="2:26" ht="28.35" customHeight="1">
      <c r="B72" s="91" t="s">
        <v>200</v>
      </c>
      <c r="C72" s="92" t="s">
        <v>201</v>
      </c>
      <c r="D72" s="93" t="s">
        <v>71</v>
      </c>
      <c r="E72" s="94">
        <v>2751.28</v>
      </c>
      <c r="F72" s="95">
        <v>0.79800000000000004</v>
      </c>
      <c r="G72" s="94">
        <v>2195.52</v>
      </c>
      <c r="H72" s="95">
        <v>0.2555</v>
      </c>
      <c r="I72" s="94">
        <v>702.89</v>
      </c>
      <c r="J72" s="95">
        <v>1.03E-2</v>
      </c>
      <c r="K72" s="94">
        <v>28.29</v>
      </c>
      <c r="L72" s="95">
        <v>0</v>
      </c>
      <c r="M72" s="94">
        <v>0</v>
      </c>
      <c r="N72" s="95">
        <v>1.9599999999999999E-2</v>
      </c>
      <c r="O72" s="94">
        <v>53.96</v>
      </c>
      <c r="P72" s="95">
        <v>1.5E-3</v>
      </c>
      <c r="Q72" s="94">
        <v>4.04</v>
      </c>
      <c r="R72" s="95">
        <v>0</v>
      </c>
      <c r="S72" s="94">
        <v>0</v>
      </c>
      <c r="T72" s="95">
        <v>0.1062</v>
      </c>
      <c r="U72" s="94">
        <v>292.25</v>
      </c>
      <c r="V72" s="95">
        <v>3.5999999999999999E-3</v>
      </c>
      <c r="W72" s="94">
        <v>9.98</v>
      </c>
      <c r="X72" s="95">
        <v>1.1947000000000001</v>
      </c>
      <c r="Y72" s="94">
        <v>3286.93</v>
      </c>
      <c r="Z72" s="96">
        <v>6038.2</v>
      </c>
    </row>
    <row r="73" spans="2:26" ht="28.35" customHeight="1">
      <c r="B73" s="91" t="s">
        <v>202</v>
      </c>
      <c r="C73" s="92" t="s">
        <v>203</v>
      </c>
      <c r="D73" s="93" t="s">
        <v>71</v>
      </c>
      <c r="E73" s="94">
        <v>4627.59</v>
      </c>
      <c r="F73" s="95">
        <v>0.80189999999999995</v>
      </c>
      <c r="G73" s="94">
        <v>3710.86</v>
      </c>
      <c r="H73" s="95">
        <v>0.15190000000000001</v>
      </c>
      <c r="I73" s="94">
        <v>702.89</v>
      </c>
      <c r="J73" s="95">
        <v>0</v>
      </c>
      <c r="K73" s="94">
        <v>0</v>
      </c>
      <c r="L73" s="95">
        <v>0</v>
      </c>
      <c r="M73" s="94">
        <v>0</v>
      </c>
      <c r="N73" s="95">
        <v>0</v>
      </c>
      <c r="O73" s="94">
        <v>0</v>
      </c>
      <c r="P73" s="95">
        <v>8.0000000000000004E-4</v>
      </c>
      <c r="Q73" s="94">
        <v>3.91</v>
      </c>
      <c r="R73" s="95">
        <v>0</v>
      </c>
      <c r="S73" s="94">
        <v>0</v>
      </c>
      <c r="T73" s="95">
        <v>6.3200000000000006E-2</v>
      </c>
      <c r="U73" s="94">
        <v>292.25</v>
      </c>
      <c r="V73" s="95">
        <v>2.2000000000000001E-3</v>
      </c>
      <c r="W73" s="94">
        <v>9.98</v>
      </c>
      <c r="X73" s="95">
        <v>1.0199</v>
      </c>
      <c r="Y73" s="94">
        <v>4719.8999999999996</v>
      </c>
      <c r="Z73" s="96">
        <v>9347.48</v>
      </c>
    </row>
    <row r="74" spans="2:26" ht="28.35" customHeight="1">
      <c r="B74" s="91" t="s">
        <v>204</v>
      </c>
      <c r="C74" s="92" t="s">
        <v>205</v>
      </c>
      <c r="D74" s="93" t="s">
        <v>71</v>
      </c>
      <c r="E74" s="94">
        <v>2360.9899999999998</v>
      </c>
      <c r="F74" s="95">
        <v>0.80730000000000002</v>
      </c>
      <c r="G74" s="94">
        <v>1906.03</v>
      </c>
      <c r="H74" s="95">
        <v>0.29770000000000002</v>
      </c>
      <c r="I74" s="94">
        <v>702.89</v>
      </c>
      <c r="J74" s="95">
        <v>1.2E-2</v>
      </c>
      <c r="K74" s="94">
        <v>28.29</v>
      </c>
      <c r="L74" s="95">
        <v>0</v>
      </c>
      <c r="M74" s="94">
        <v>0</v>
      </c>
      <c r="N74" s="95">
        <v>3.2800000000000003E-2</v>
      </c>
      <c r="O74" s="94">
        <v>77.37</v>
      </c>
      <c r="P74" s="95">
        <v>2E-3</v>
      </c>
      <c r="Q74" s="94">
        <v>4.67</v>
      </c>
      <c r="R74" s="95">
        <v>0</v>
      </c>
      <c r="S74" s="94">
        <v>0</v>
      </c>
      <c r="T74" s="95">
        <v>0.12379999999999999</v>
      </c>
      <c r="U74" s="94">
        <v>292.25</v>
      </c>
      <c r="V74" s="95">
        <v>4.1999999999999997E-3</v>
      </c>
      <c r="W74" s="94">
        <v>9.98</v>
      </c>
      <c r="X74" s="95">
        <v>1.2798</v>
      </c>
      <c r="Y74" s="94">
        <v>3021.48</v>
      </c>
      <c r="Z74" s="96">
        <v>5382.48</v>
      </c>
    </row>
    <row r="75" spans="2:26" ht="28.35" customHeight="1">
      <c r="B75" s="91" t="s">
        <v>206</v>
      </c>
      <c r="C75" s="92" t="s">
        <v>207</v>
      </c>
      <c r="D75" s="93" t="s">
        <v>71</v>
      </c>
      <c r="E75" s="94">
        <v>2364.38</v>
      </c>
      <c r="F75" s="95">
        <v>0.80079999999999996</v>
      </c>
      <c r="G75" s="94">
        <v>1893.39</v>
      </c>
      <c r="H75" s="95">
        <v>0.29730000000000001</v>
      </c>
      <c r="I75" s="94">
        <v>702.89</v>
      </c>
      <c r="J75" s="95">
        <v>0</v>
      </c>
      <c r="K75" s="94">
        <v>0</v>
      </c>
      <c r="L75" s="95">
        <v>0</v>
      </c>
      <c r="M75" s="94">
        <v>0</v>
      </c>
      <c r="N75" s="95">
        <v>3.2599999999999997E-2</v>
      </c>
      <c r="O75" s="94">
        <v>77.17</v>
      </c>
      <c r="P75" s="95">
        <v>1.5E-3</v>
      </c>
      <c r="Q75" s="94">
        <v>3.63</v>
      </c>
      <c r="R75" s="95">
        <v>0</v>
      </c>
      <c r="S75" s="94">
        <v>0</v>
      </c>
      <c r="T75" s="95">
        <v>0.1236</v>
      </c>
      <c r="U75" s="94">
        <v>292.25</v>
      </c>
      <c r="V75" s="95">
        <v>4.1999999999999997E-3</v>
      </c>
      <c r="W75" s="94">
        <v>9.98</v>
      </c>
      <c r="X75" s="95">
        <v>1.2601</v>
      </c>
      <c r="Y75" s="94">
        <v>2979.32</v>
      </c>
      <c r="Z75" s="96">
        <v>5343.7</v>
      </c>
    </row>
    <row r="76" spans="2:26" ht="28.35" customHeight="1">
      <c r="B76" s="91" t="s">
        <v>208</v>
      </c>
      <c r="C76" s="92" t="s">
        <v>209</v>
      </c>
      <c r="D76" s="93" t="s">
        <v>71</v>
      </c>
      <c r="E76" s="94">
        <v>3152.51</v>
      </c>
      <c r="F76" s="95">
        <v>0.80079999999999996</v>
      </c>
      <c r="G76" s="94">
        <v>2524.5300000000002</v>
      </c>
      <c r="H76" s="95">
        <v>0.223</v>
      </c>
      <c r="I76" s="94">
        <v>702.89</v>
      </c>
      <c r="J76" s="95">
        <v>0</v>
      </c>
      <c r="K76" s="94">
        <v>0</v>
      </c>
      <c r="L76" s="95">
        <v>0</v>
      </c>
      <c r="M76" s="94">
        <v>0</v>
      </c>
      <c r="N76" s="95">
        <v>9.4999999999999998E-3</v>
      </c>
      <c r="O76" s="94">
        <v>29.88</v>
      </c>
      <c r="P76" s="95">
        <v>1.1999999999999999E-3</v>
      </c>
      <c r="Q76" s="94">
        <v>3.63</v>
      </c>
      <c r="R76" s="95">
        <v>0</v>
      </c>
      <c r="S76" s="94">
        <v>0</v>
      </c>
      <c r="T76" s="95">
        <v>9.2700000000000005E-2</v>
      </c>
      <c r="U76" s="94">
        <v>292.25</v>
      </c>
      <c r="V76" s="95">
        <v>3.2000000000000002E-3</v>
      </c>
      <c r="W76" s="94">
        <v>9.98</v>
      </c>
      <c r="X76" s="95">
        <v>1.1303000000000001</v>
      </c>
      <c r="Y76" s="94">
        <v>3563.17</v>
      </c>
      <c r="Z76" s="96">
        <v>6715.67</v>
      </c>
    </row>
    <row r="77" spans="2:26" ht="28.35" customHeight="1">
      <c r="B77" s="91" t="s">
        <v>210</v>
      </c>
      <c r="C77" s="92" t="s">
        <v>211</v>
      </c>
      <c r="D77" s="93" t="s">
        <v>71</v>
      </c>
      <c r="E77" s="94">
        <v>4900.3100000000004</v>
      </c>
      <c r="F77" s="95">
        <v>0.80079999999999996</v>
      </c>
      <c r="G77" s="94">
        <v>3924.17</v>
      </c>
      <c r="H77" s="95">
        <v>0.1434</v>
      </c>
      <c r="I77" s="94">
        <v>702.89</v>
      </c>
      <c r="J77" s="95">
        <v>0</v>
      </c>
      <c r="K77" s="94">
        <v>0</v>
      </c>
      <c r="L77" s="95">
        <v>0</v>
      </c>
      <c r="M77" s="94">
        <v>0</v>
      </c>
      <c r="N77" s="95">
        <v>0</v>
      </c>
      <c r="O77" s="94">
        <v>0</v>
      </c>
      <c r="P77" s="95">
        <v>6.9999999999999999E-4</v>
      </c>
      <c r="Q77" s="94">
        <v>3.63</v>
      </c>
      <c r="R77" s="95">
        <v>0</v>
      </c>
      <c r="S77" s="94">
        <v>0</v>
      </c>
      <c r="T77" s="95">
        <v>5.96E-2</v>
      </c>
      <c r="U77" s="94">
        <v>292.25</v>
      </c>
      <c r="V77" s="95">
        <v>2E-3</v>
      </c>
      <c r="W77" s="94">
        <v>9.98</v>
      </c>
      <c r="X77" s="95">
        <v>1.0066999999999999</v>
      </c>
      <c r="Y77" s="94">
        <v>4932.92</v>
      </c>
      <c r="Z77" s="96">
        <v>9833.23</v>
      </c>
    </row>
    <row r="78" spans="2:26" ht="28.35" customHeight="1">
      <c r="B78" s="91" t="s">
        <v>212</v>
      </c>
      <c r="C78" s="92" t="s">
        <v>213</v>
      </c>
      <c r="D78" s="93" t="s">
        <v>71</v>
      </c>
      <c r="E78" s="94">
        <v>3229.96</v>
      </c>
      <c r="F78" s="95">
        <v>0.79810000000000003</v>
      </c>
      <c r="G78" s="94">
        <v>2577.83</v>
      </c>
      <c r="H78" s="95">
        <v>0.21759999999999999</v>
      </c>
      <c r="I78" s="94">
        <v>702.89</v>
      </c>
      <c r="J78" s="95">
        <v>0</v>
      </c>
      <c r="K78" s="94">
        <v>0</v>
      </c>
      <c r="L78" s="95">
        <v>0</v>
      </c>
      <c r="M78" s="94">
        <v>0</v>
      </c>
      <c r="N78" s="95">
        <v>7.7999999999999996E-3</v>
      </c>
      <c r="O78" s="94">
        <v>25.23</v>
      </c>
      <c r="P78" s="95">
        <v>1.1999999999999999E-3</v>
      </c>
      <c r="Q78" s="94">
        <v>3.87</v>
      </c>
      <c r="R78" s="95">
        <v>0</v>
      </c>
      <c r="S78" s="94">
        <v>0</v>
      </c>
      <c r="T78" s="95">
        <v>9.0499999999999997E-2</v>
      </c>
      <c r="U78" s="94">
        <v>292.25</v>
      </c>
      <c r="V78" s="95">
        <v>3.0999999999999999E-3</v>
      </c>
      <c r="W78" s="94">
        <v>9.98</v>
      </c>
      <c r="X78" s="95">
        <v>1.1183000000000001</v>
      </c>
      <c r="Y78" s="94">
        <v>3612.06</v>
      </c>
      <c r="Z78" s="96">
        <v>6842.02</v>
      </c>
    </row>
    <row r="79" spans="2:26" ht="28.35" customHeight="1">
      <c r="B79" s="91" t="s">
        <v>214</v>
      </c>
      <c r="C79" s="92" t="s">
        <v>215</v>
      </c>
      <c r="D79" s="93" t="s">
        <v>71</v>
      </c>
      <c r="E79" s="94">
        <v>4306.62</v>
      </c>
      <c r="F79" s="95">
        <v>0.79810000000000003</v>
      </c>
      <c r="G79" s="94">
        <v>3437.11</v>
      </c>
      <c r="H79" s="95">
        <v>0.16320000000000001</v>
      </c>
      <c r="I79" s="94">
        <v>702.89</v>
      </c>
      <c r="J79" s="95">
        <v>0</v>
      </c>
      <c r="K79" s="94">
        <v>0</v>
      </c>
      <c r="L79" s="95">
        <v>0</v>
      </c>
      <c r="M79" s="94">
        <v>0</v>
      </c>
      <c r="N79" s="95">
        <v>0</v>
      </c>
      <c r="O79" s="94">
        <v>0</v>
      </c>
      <c r="P79" s="95">
        <v>8.9999999999999998E-4</v>
      </c>
      <c r="Q79" s="94">
        <v>3.87</v>
      </c>
      <c r="R79" s="95">
        <v>0</v>
      </c>
      <c r="S79" s="94">
        <v>0</v>
      </c>
      <c r="T79" s="95">
        <v>6.7900000000000002E-2</v>
      </c>
      <c r="U79" s="94">
        <v>292.25</v>
      </c>
      <c r="V79" s="95">
        <v>2.3E-3</v>
      </c>
      <c r="W79" s="94">
        <v>9.98</v>
      </c>
      <c r="X79" s="95">
        <v>1.0324</v>
      </c>
      <c r="Y79" s="94">
        <v>4446.1000000000004</v>
      </c>
      <c r="Z79" s="96">
        <v>8752.7199999999993</v>
      </c>
    </row>
    <row r="80" spans="2:26" ht="28.35" customHeight="1">
      <c r="B80" s="91" t="s">
        <v>216</v>
      </c>
      <c r="C80" s="92" t="s">
        <v>217</v>
      </c>
      <c r="D80" s="93" t="s">
        <v>71</v>
      </c>
      <c r="E80" s="94">
        <v>7641.92</v>
      </c>
      <c r="F80" s="95">
        <v>0.79810000000000003</v>
      </c>
      <c r="G80" s="94">
        <v>6099.02</v>
      </c>
      <c r="H80" s="95">
        <v>9.1999999999999998E-2</v>
      </c>
      <c r="I80" s="94">
        <v>702.89</v>
      </c>
      <c r="J80" s="95">
        <v>0</v>
      </c>
      <c r="K80" s="94">
        <v>0</v>
      </c>
      <c r="L80" s="95">
        <v>0</v>
      </c>
      <c r="M80" s="94">
        <v>0</v>
      </c>
      <c r="N80" s="95">
        <v>0</v>
      </c>
      <c r="O80" s="94">
        <v>0</v>
      </c>
      <c r="P80" s="95">
        <v>5.0000000000000001E-4</v>
      </c>
      <c r="Q80" s="94">
        <v>3.87</v>
      </c>
      <c r="R80" s="95">
        <v>0</v>
      </c>
      <c r="S80" s="94">
        <v>0</v>
      </c>
      <c r="T80" s="95">
        <v>3.8199999999999998E-2</v>
      </c>
      <c r="U80" s="94">
        <v>292.25</v>
      </c>
      <c r="V80" s="95">
        <v>1.2999999999999999E-3</v>
      </c>
      <c r="W80" s="94">
        <v>9.98</v>
      </c>
      <c r="X80" s="95">
        <v>0.93010000000000004</v>
      </c>
      <c r="Y80" s="94">
        <v>7108.01</v>
      </c>
      <c r="Z80" s="96">
        <v>14749.93</v>
      </c>
    </row>
    <row r="81" spans="2:26" ht="28.35" customHeight="1">
      <c r="B81" s="91" t="s">
        <v>218</v>
      </c>
      <c r="C81" s="92" t="s">
        <v>219</v>
      </c>
      <c r="D81" s="93" t="s">
        <v>71</v>
      </c>
      <c r="E81" s="94">
        <v>12002</v>
      </c>
      <c r="F81" s="95">
        <v>0.79769999999999996</v>
      </c>
      <c r="G81" s="94">
        <v>9574</v>
      </c>
      <c r="H81" s="95">
        <v>5.8599999999999999E-2</v>
      </c>
      <c r="I81" s="94">
        <v>702.89</v>
      </c>
      <c r="J81" s="95">
        <v>2.0999999999999999E-3</v>
      </c>
      <c r="K81" s="94">
        <v>25.23</v>
      </c>
      <c r="L81" s="95">
        <v>0</v>
      </c>
      <c r="M81" s="94">
        <v>0</v>
      </c>
      <c r="N81" s="95">
        <v>0</v>
      </c>
      <c r="O81" s="94">
        <v>0</v>
      </c>
      <c r="P81" s="95">
        <v>4.0000000000000002E-4</v>
      </c>
      <c r="Q81" s="94">
        <v>4.25</v>
      </c>
      <c r="R81" s="95">
        <v>0</v>
      </c>
      <c r="S81" s="94">
        <v>0</v>
      </c>
      <c r="T81" s="95">
        <v>2.4400000000000002E-2</v>
      </c>
      <c r="U81" s="94">
        <v>292.25</v>
      </c>
      <c r="V81" s="95">
        <v>8.0000000000000004E-4</v>
      </c>
      <c r="W81" s="94">
        <v>9.98</v>
      </c>
      <c r="X81" s="95">
        <v>0.88390000000000002</v>
      </c>
      <c r="Y81" s="94">
        <v>10608.6</v>
      </c>
      <c r="Z81" s="96">
        <v>22610.6</v>
      </c>
    </row>
    <row r="82" spans="2:26" ht="28.35" customHeight="1">
      <c r="B82" s="91" t="s">
        <v>220</v>
      </c>
      <c r="C82" s="92" t="s">
        <v>221</v>
      </c>
      <c r="D82" s="93" t="s">
        <v>71</v>
      </c>
      <c r="E82" s="94">
        <v>12838.23</v>
      </c>
      <c r="F82" s="95">
        <v>0.79769999999999996</v>
      </c>
      <c r="G82" s="94">
        <v>10241.06</v>
      </c>
      <c r="H82" s="95">
        <v>5.4800000000000001E-2</v>
      </c>
      <c r="I82" s="94">
        <v>702.89</v>
      </c>
      <c r="J82" s="95">
        <v>2E-3</v>
      </c>
      <c r="K82" s="94">
        <v>25.23</v>
      </c>
      <c r="L82" s="95">
        <v>0</v>
      </c>
      <c r="M82" s="94">
        <v>0</v>
      </c>
      <c r="N82" s="95">
        <v>0</v>
      </c>
      <c r="O82" s="94">
        <v>0</v>
      </c>
      <c r="P82" s="95">
        <v>2.9999999999999997E-4</v>
      </c>
      <c r="Q82" s="94">
        <v>4.25</v>
      </c>
      <c r="R82" s="95">
        <v>0</v>
      </c>
      <c r="S82" s="94">
        <v>0</v>
      </c>
      <c r="T82" s="95">
        <v>2.2800000000000001E-2</v>
      </c>
      <c r="U82" s="94">
        <v>292.25</v>
      </c>
      <c r="V82" s="95">
        <v>8.0000000000000004E-4</v>
      </c>
      <c r="W82" s="94">
        <v>9.98</v>
      </c>
      <c r="X82" s="95">
        <v>0.87829999999999997</v>
      </c>
      <c r="Y82" s="94">
        <v>11275.66</v>
      </c>
      <c r="Z82" s="96">
        <v>24113.9</v>
      </c>
    </row>
    <row r="83" spans="2:26" ht="28.35" customHeight="1">
      <c r="B83" s="91" t="s">
        <v>222</v>
      </c>
      <c r="C83" s="92" t="s">
        <v>223</v>
      </c>
      <c r="D83" s="93" t="s">
        <v>71</v>
      </c>
      <c r="E83" s="94">
        <v>13674.47</v>
      </c>
      <c r="F83" s="95">
        <v>0.79769999999999996</v>
      </c>
      <c r="G83" s="94">
        <v>10908.12</v>
      </c>
      <c r="H83" s="95">
        <v>5.1400000000000001E-2</v>
      </c>
      <c r="I83" s="94">
        <v>702.89</v>
      </c>
      <c r="J83" s="95">
        <v>1.8E-3</v>
      </c>
      <c r="K83" s="94">
        <v>25.23</v>
      </c>
      <c r="L83" s="95">
        <v>0</v>
      </c>
      <c r="M83" s="94">
        <v>0</v>
      </c>
      <c r="N83" s="95">
        <v>0</v>
      </c>
      <c r="O83" s="94">
        <v>0</v>
      </c>
      <c r="P83" s="95">
        <v>2.9999999999999997E-4</v>
      </c>
      <c r="Q83" s="94">
        <v>4.25</v>
      </c>
      <c r="R83" s="95">
        <v>0</v>
      </c>
      <c r="S83" s="94">
        <v>0</v>
      </c>
      <c r="T83" s="95">
        <v>2.1399999999999999E-2</v>
      </c>
      <c r="U83" s="94">
        <v>292.25</v>
      </c>
      <c r="V83" s="95">
        <v>6.9999999999999999E-4</v>
      </c>
      <c r="W83" s="94">
        <v>9.98</v>
      </c>
      <c r="X83" s="95">
        <v>0.87339999999999995</v>
      </c>
      <c r="Y83" s="94">
        <v>11942.73</v>
      </c>
      <c r="Z83" s="96">
        <v>25617.19</v>
      </c>
    </row>
    <row r="84" spans="2:26" ht="28.35" customHeight="1">
      <c r="B84" s="91" t="s">
        <v>224</v>
      </c>
      <c r="C84" s="92" t="s">
        <v>225</v>
      </c>
      <c r="D84" s="93" t="s">
        <v>71</v>
      </c>
      <c r="E84" s="94">
        <v>3765.23</v>
      </c>
      <c r="F84" s="95">
        <v>0.79559999999999997</v>
      </c>
      <c r="G84" s="94">
        <v>2995.62</v>
      </c>
      <c r="H84" s="95">
        <v>0.1867</v>
      </c>
      <c r="I84" s="94">
        <v>702.89</v>
      </c>
      <c r="J84" s="95">
        <v>6.7000000000000002E-3</v>
      </c>
      <c r="K84" s="94">
        <v>25.23</v>
      </c>
      <c r="L84" s="95">
        <v>0</v>
      </c>
      <c r="M84" s="94">
        <v>0</v>
      </c>
      <c r="N84" s="95">
        <v>0</v>
      </c>
      <c r="O84" s="94">
        <v>0</v>
      </c>
      <c r="P84" s="95">
        <v>8.9999999999999998E-4</v>
      </c>
      <c r="Q84" s="94">
        <v>3.44</v>
      </c>
      <c r="R84" s="95">
        <v>0</v>
      </c>
      <c r="S84" s="94">
        <v>0</v>
      </c>
      <c r="T84" s="95">
        <v>7.7600000000000002E-2</v>
      </c>
      <c r="U84" s="94">
        <v>292.25</v>
      </c>
      <c r="V84" s="95">
        <v>2.7000000000000001E-3</v>
      </c>
      <c r="W84" s="94">
        <v>9.98</v>
      </c>
      <c r="X84" s="95">
        <v>1.0702</v>
      </c>
      <c r="Y84" s="94">
        <v>4029.41</v>
      </c>
      <c r="Z84" s="96">
        <v>7794.64</v>
      </c>
    </row>
    <row r="85" spans="2:26" ht="28.35" customHeight="1">
      <c r="B85" s="91" t="s">
        <v>226</v>
      </c>
      <c r="C85" s="92" t="s">
        <v>227</v>
      </c>
      <c r="D85" s="93" t="s">
        <v>71</v>
      </c>
      <c r="E85" s="94">
        <v>5020.3100000000004</v>
      </c>
      <c r="F85" s="95">
        <v>0.79559999999999997</v>
      </c>
      <c r="G85" s="94">
        <v>3994.16</v>
      </c>
      <c r="H85" s="95">
        <v>0.14000000000000001</v>
      </c>
      <c r="I85" s="94">
        <v>702.89</v>
      </c>
      <c r="J85" s="95">
        <v>5.0000000000000001E-3</v>
      </c>
      <c r="K85" s="94">
        <v>25.23</v>
      </c>
      <c r="L85" s="95">
        <v>0</v>
      </c>
      <c r="M85" s="94">
        <v>0</v>
      </c>
      <c r="N85" s="95">
        <v>0</v>
      </c>
      <c r="O85" s="94">
        <v>0</v>
      </c>
      <c r="P85" s="95">
        <v>6.9999999999999999E-4</v>
      </c>
      <c r="Q85" s="94">
        <v>3.44</v>
      </c>
      <c r="R85" s="95">
        <v>0</v>
      </c>
      <c r="S85" s="94">
        <v>0</v>
      </c>
      <c r="T85" s="95">
        <v>5.8200000000000002E-2</v>
      </c>
      <c r="U85" s="94">
        <v>292.25</v>
      </c>
      <c r="V85" s="95">
        <v>2E-3</v>
      </c>
      <c r="W85" s="94">
        <v>9.98</v>
      </c>
      <c r="X85" s="95">
        <v>1.0015000000000001</v>
      </c>
      <c r="Y85" s="94">
        <v>5027.95</v>
      </c>
      <c r="Z85" s="96">
        <v>10048.26</v>
      </c>
    </row>
    <row r="86" spans="2:26" ht="28.35" customHeight="1">
      <c r="B86" s="91" t="s">
        <v>228</v>
      </c>
      <c r="C86" s="92" t="s">
        <v>229</v>
      </c>
      <c r="D86" s="93" t="s">
        <v>71</v>
      </c>
      <c r="E86" s="94">
        <v>9658.92</v>
      </c>
      <c r="F86" s="95">
        <v>0.79559999999999997</v>
      </c>
      <c r="G86" s="94">
        <v>7684.64</v>
      </c>
      <c r="H86" s="95">
        <v>7.2800000000000004E-2</v>
      </c>
      <c r="I86" s="94">
        <v>702.89</v>
      </c>
      <c r="J86" s="95">
        <v>2.5999999999999999E-3</v>
      </c>
      <c r="K86" s="94">
        <v>25.23</v>
      </c>
      <c r="L86" s="95">
        <v>0</v>
      </c>
      <c r="M86" s="94">
        <v>0</v>
      </c>
      <c r="N86" s="95">
        <v>0</v>
      </c>
      <c r="O86" s="94">
        <v>0</v>
      </c>
      <c r="P86" s="95">
        <v>4.0000000000000002E-4</v>
      </c>
      <c r="Q86" s="94">
        <v>3.44</v>
      </c>
      <c r="R86" s="95">
        <v>0</v>
      </c>
      <c r="S86" s="94">
        <v>0</v>
      </c>
      <c r="T86" s="95">
        <v>3.0300000000000001E-2</v>
      </c>
      <c r="U86" s="94">
        <v>292.25</v>
      </c>
      <c r="V86" s="95">
        <v>1E-3</v>
      </c>
      <c r="W86" s="94">
        <v>9.98</v>
      </c>
      <c r="X86" s="95">
        <v>0.90259999999999996</v>
      </c>
      <c r="Y86" s="94">
        <v>8718.43</v>
      </c>
      <c r="Z86" s="96">
        <v>18377.349999999999</v>
      </c>
    </row>
    <row r="87" spans="2:26" ht="28.35" customHeight="1">
      <c r="B87" s="91" t="s">
        <v>230</v>
      </c>
      <c r="C87" s="92" t="s">
        <v>231</v>
      </c>
      <c r="D87" s="93" t="s">
        <v>71</v>
      </c>
      <c r="E87" s="94">
        <v>2973.01</v>
      </c>
      <c r="F87" s="95">
        <v>0.81850000000000001</v>
      </c>
      <c r="G87" s="94">
        <v>2433.41</v>
      </c>
      <c r="H87" s="95">
        <v>0.2364</v>
      </c>
      <c r="I87" s="94">
        <v>702.89</v>
      </c>
      <c r="J87" s="95">
        <v>8.5000000000000006E-3</v>
      </c>
      <c r="K87" s="94">
        <v>25.23</v>
      </c>
      <c r="L87" s="95">
        <v>0</v>
      </c>
      <c r="M87" s="94">
        <v>0</v>
      </c>
      <c r="N87" s="95">
        <v>1.37E-2</v>
      </c>
      <c r="O87" s="94">
        <v>40.65</v>
      </c>
      <c r="P87" s="95">
        <v>1.9E-3</v>
      </c>
      <c r="Q87" s="94">
        <v>5.6</v>
      </c>
      <c r="R87" s="95">
        <v>0</v>
      </c>
      <c r="S87" s="94">
        <v>0</v>
      </c>
      <c r="T87" s="95">
        <v>9.8299999999999998E-2</v>
      </c>
      <c r="U87" s="94">
        <v>292.25</v>
      </c>
      <c r="V87" s="95">
        <v>3.3999999999999998E-3</v>
      </c>
      <c r="W87" s="94">
        <v>9.98</v>
      </c>
      <c r="X87" s="95">
        <v>1.1806000000000001</v>
      </c>
      <c r="Y87" s="94">
        <v>3510.01</v>
      </c>
      <c r="Z87" s="96">
        <v>6483.02</v>
      </c>
    </row>
    <row r="88" spans="2:26" ht="28.35" customHeight="1">
      <c r="B88" s="91" t="s">
        <v>232</v>
      </c>
      <c r="C88" s="92" t="s">
        <v>233</v>
      </c>
      <c r="D88" s="93" t="s">
        <v>71</v>
      </c>
      <c r="E88" s="94">
        <v>3964.01</v>
      </c>
      <c r="F88" s="95">
        <v>0.81850000000000001</v>
      </c>
      <c r="G88" s="94">
        <v>3244.55</v>
      </c>
      <c r="H88" s="95">
        <v>0.17730000000000001</v>
      </c>
      <c r="I88" s="94">
        <v>702.89</v>
      </c>
      <c r="J88" s="95">
        <v>6.4000000000000003E-3</v>
      </c>
      <c r="K88" s="94">
        <v>25.23</v>
      </c>
      <c r="L88" s="95">
        <v>0</v>
      </c>
      <c r="M88" s="94">
        <v>0</v>
      </c>
      <c r="N88" s="95">
        <v>0</v>
      </c>
      <c r="O88" s="94">
        <v>0</v>
      </c>
      <c r="P88" s="95">
        <v>1.4E-3</v>
      </c>
      <c r="Q88" s="94">
        <v>5.6</v>
      </c>
      <c r="R88" s="95">
        <v>0</v>
      </c>
      <c r="S88" s="94">
        <v>0</v>
      </c>
      <c r="T88" s="95">
        <v>7.3700000000000002E-2</v>
      </c>
      <c r="U88" s="94">
        <v>292.25</v>
      </c>
      <c r="V88" s="95">
        <v>2.5000000000000001E-3</v>
      </c>
      <c r="W88" s="94">
        <v>9.98</v>
      </c>
      <c r="X88" s="95">
        <v>1.0798000000000001</v>
      </c>
      <c r="Y88" s="94">
        <v>4280.5</v>
      </c>
      <c r="Z88" s="96">
        <v>8244.51</v>
      </c>
    </row>
    <row r="89" spans="2:26" ht="28.35" customHeight="1">
      <c r="B89" s="91" t="s">
        <v>234</v>
      </c>
      <c r="C89" s="92" t="s">
        <v>235</v>
      </c>
      <c r="D89" s="93" t="s">
        <v>71</v>
      </c>
      <c r="E89" s="94">
        <v>5935.49</v>
      </c>
      <c r="F89" s="95">
        <v>0.81850000000000001</v>
      </c>
      <c r="G89" s="94">
        <v>4858.2</v>
      </c>
      <c r="H89" s="95">
        <v>0.11840000000000001</v>
      </c>
      <c r="I89" s="94">
        <v>702.89</v>
      </c>
      <c r="J89" s="95">
        <v>4.3E-3</v>
      </c>
      <c r="K89" s="94">
        <v>25.23</v>
      </c>
      <c r="L89" s="95">
        <v>0</v>
      </c>
      <c r="M89" s="94">
        <v>0</v>
      </c>
      <c r="N89" s="95">
        <v>0</v>
      </c>
      <c r="O89" s="94">
        <v>0</v>
      </c>
      <c r="P89" s="95">
        <v>8.9999999999999998E-4</v>
      </c>
      <c r="Q89" s="94">
        <v>5.6</v>
      </c>
      <c r="R89" s="95">
        <v>0</v>
      </c>
      <c r="S89" s="94">
        <v>0</v>
      </c>
      <c r="T89" s="95">
        <v>4.9200000000000001E-2</v>
      </c>
      <c r="U89" s="94">
        <v>292.25</v>
      </c>
      <c r="V89" s="95">
        <v>1.6999999999999999E-3</v>
      </c>
      <c r="W89" s="94">
        <v>9.98</v>
      </c>
      <c r="X89" s="95">
        <v>0.99299999999999999</v>
      </c>
      <c r="Y89" s="94">
        <v>5894.15</v>
      </c>
      <c r="Z89" s="96">
        <v>11829.64</v>
      </c>
    </row>
    <row r="90" spans="2:26" ht="28.35" customHeight="1">
      <c r="B90" s="91" t="s">
        <v>236</v>
      </c>
      <c r="C90" s="92" t="s">
        <v>237</v>
      </c>
      <c r="D90" s="93" t="s">
        <v>71</v>
      </c>
      <c r="E90" s="94">
        <v>2812.16</v>
      </c>
      <c r="F90" s="95">
        <v>0.80030000000000001</v>
      </c>
      <c r="G90" s="94">
        <v>2250.58</v>
      </c>
      <c r="H90" s="95">
        <v>0.24990000000000001</v>
      </c>
      <c r="I90" s="94">
        <v>702.89</v>
      </c>
      <c r="J90" s="95">
        <v>8.9999999999999993E-3</v>
      </c>
      <c r="K90" s="94">
        <v>25.23</v>
      </c>
      <c r="L90" s="95">
        <v>0</v>
      </c>
      <c r="M90" s="94">
        <v>0</v>
      </c>
      <c r="N90" s="95">
        <v>1.7899999999999999E-2</v>
      </c>
      <c r="O90" s="94">
        <v>50.3</v>
      </c>
      <c r="P90" s="95">
        <v>1.5E-3</v>
      </c>
      <c r="Q90" s="94">
        <v>4.09</v>
      </c>
      <c r="R90" s="95">
        <v>0</v>
      </c>
      <c r="S90" s="94">
        <v>0</v>
      </c>
      <c r="T90" s="95">
        <v>0.10390000000000001</v>
      </c>
      <c r="U90" s="94">
        <v>292.25</v>
      </c>
      <c r="V90" s="95">
        <v>3.5000000000000001E-3</v>
      </c>
      <c r="W90" s="94">
        <v>9.98</v>
      </c>
      <c r="X90" s="95">
        <v>1.1859999999999999</v>
      </c>
      <c r="Y90" s="94">
        <v>3335.32</v>
      </c>
      <c r="Z90" s="96">
        <v>6147.49</v>
      </c>
    </row>
    <row r="91" spans="2:26" ht="28.35" customHeight="1">
      <c r="B91" s="91" t="s">
        <v>238</v>
      </c>
      <c r="C91" s="92" t="s">
        <v>239</v>
      </c>
      <c r="D91" s="93" t="s">
        <v>71</v>
      </c>
      <c r="E91" s="94">
        <v>3749.55</v>
      </c>
      <c r="F91" s="95">
        <v>0.80030000000000001</v>
      </c>
      <c r="G91" s="94">
        <v>3000.77</v>
      </c>
      <c r="H91" s="95">
        <v>0.1875</v>
      </c>
      <c r="I91" s="94">
        <v>702.89</v>
      </c>
      <c r="J91" s="95">
        <v>6.7000000000000002E-3</v>
      </c>
      <c r="K91" s="94">
        <v>25.23</v>
      </c>
      <c r="L91" s="95">
        <v>0</v>
      </c>
      <c r="M91" s="94">
        <v>0</v>
      </c>
      <c r="N91" s="95">
        <v>0</v>
      </c>
      <c r="O91" s="94">
        <v>0</v>
      </c>
      <c r="P91" s="95">
        <v>1.1000000000000001E-3</v>
      </c>
      <c r="Q91" s="94">
        <v>4.09</v>
      </c>
      <c r="R91" s="95">
        <v>0</v>
      </c>
      <c r="S91" s="94">
        <v>0</v>
      </c>
      <c r="T91" s="95">
        <v>7.7899999999999997E-2</v>
      </c>
      <c r="U91" s="94">
        <v>292.25</v>
      </c>
      <c r="V91" s="95">
        <v>2.7000000000000001E-3</v>
      </c>
      <c r="W91" s="94">
        <v>9.98</v>
      </c>
      <c r="X91" s="95">
        <v>1.0762</v>
      </c>
      <c r="Y91" s="94">
        <v>4035.21</v>
      </c>
      <c r="Z91" s="96">
        <v>7784.77</v>
      </c>
    </row>
    <row r="92" spans="2:26" ht="28.35" customHeight="1">
      <c r="B92" s="91" t="s">
        <v>240</v>
      </c>
      <c r="C92" s="92" t="s">
        <v>241</v>
      </c>
      <c r="D92" s="93" t="s">
        <v>71</v>
      </c>
      <c r="E92" s="94">
        <v>5686.45</v>
      </c>
      <c r="F92" s="95">
        <v>0.80030000000000001</v>
      </c>
      <c r="G92" s="94">
        <v>4550.8599999999997</v>
      </c>
      <c r="H92" s="95">
        <v>0.1236</v>
      </c>
      <c r="I92" s="94">
        <v>702.89</v>
      </c>
      <c r="J92" s="95">
        <v>4.4000000000000003E-3</v>
      </c>
      <c r="K92" s="94">
        <v>25.23</v>
      </c>
      <c r="L92" s="95">
        <v>0</v>
      </c>
      <c r="M92" s="94">
        <v>0</v>
      </c>
      <c r="N92" s="95">
        <v>0</v>
      </c>
      <c r="O92" s="94">
        <v>0</v>
      </c>
      <c r="P92" s="95">
        <v>6.9999999999999999E-4</v>
      </c>
      <c r="Q92" s="94">
        <v>4.09</v>
      </c>
      <c r="R92" s="95">
        <v>0</v>
      </c>
      <c r="S92" s="94">
        <v>0</v>
      </c>
      <c r="T92" s="95">
        <v>5.1400000000000001E-2</v>
      </c>
      <c r="U92" s="94">
        <v>292.25</v>
      </c>
      <c r="V92" s="95">
        <v>1.8E-3</v>
      </c>
      <c r="W92" s="94">
        <v>9.98</v>
      </c>
      <c r="X92" s="95">
        <v>0.98219999999999996</v>
      </c>
      <c r="Y92" s="94">
        <v>5585.31</v>
      </c>
      <c r="Z92" s="96">
        <v>11271.76</v>
      </c>
    </row>
    <row r="93" spans="2:26" ht="28.35" customHeight="1">
      <c r="B93" s="91" t="s">
        <v>242</v>
      </c>
      <c r="C93" s="92" t="s">
        <v>243</v>
      </c>
      <c r="D93" s="93" t="s">
        <v>71</v>
      </c>
      <c r="E93" s="94">
        <v>3641.62</v>
      </c>
      <c r="F93" s="95">
        <v>0.80520000000000003</v>
      </c>
      <c r="G93" s="94">
        <v>2932.23</v>
      </c>
      <c r="H93" s="95">
        <v>0.193</v>
      </c>
      <c r="I93" s="94">
        <v>702.89</v>
      </c>
      <c r="J93" s="95">
        <v>6.8999999999999999E-3</v>
      </c>
      <c r="K93" s="94">
        <v>25.23</v>
      </c>
      <c r="L93" s="95">
        <v>0</v>
      </c>
      <c r="M93" s="94">
        <v>0</v>
      </c>
      <c r="N93" s="95">
        <v>1E-4</v>
      </c>
      <c r="O93" s="94">
        <v>0.53</v>
      </c>
      <c r="P93" s="95">
        <v>1.1000000000000001E-3</v>
      </c>
      <c r="Q93" s="94">
        <v>4.17</v>
      </c>
      <c r="R93" s="95">
        <v>0</v>
      </c>
      <c r="S93" s="94">
        <v>0</v>
      </c>
      <c r="T93" s="95">
        <v>8.0299999999999996E-2</v>
      </c>
      <c r="U93" s="94">
        <v>292.25</v>
      </c>
      <c r="V93" s="95">
        <v>2.7000000000000001E-3</v>
      </c>
      <c r="W93" s="94">
        <v>9.98</v>
      </c>
      <c r="X93" s="95">
        <v>1.0893999999999999</v>
      </c>
      <c r="Y93" s="94">
        <v>3967.29</v>
      </c>
      <c r="Z93" s="96">
        <v>7608.91</v>
      </c>
    </row>
    <row r="94" spans="2:26" ht="28.35" customHeight="1">
      <c r="B94" s="91" t="s">
        <v>244</v>
      </c>
      <c r="C94" s="92" t="s">
        <v>245</v>
      </c>
      <c r="D94" s="93" t="s">
        <v>71</v>
      </c>
      <c r="E94" s="94">
        <v>4855.49</v>
      </c>
      <c r="F94" s="95">
        <v>0.80520000000000003</v>
      </c>
      <c r="G94" s="94">
        <v>3909.64</v>
      </c>
      <c r="H94" s="95">
        <v>0.14480000000000001</v>
      </c>
      <c r="I94" s="94">
        <v>702.89</v>
      </c>
      <c r="J94" s="95">
        <v>5.1999999999999998E-3</v>
      </c>
      <c r="K94" s="94">
        <v>25.23</v>
      </c>
      <c r="L94" s="95">
        <v>0</v>
      </c>
      <c r="M94" s="94">
        <v>0</v>
      </c>
      <c r="N94" s="95">
        <v>0</v>
      </c>
      <c r="O94" s="94">
        <v>0</v>
      </c>
      <c r="P94" s="95">
        <v>8.9999999999999998E-4</v>
      </c>
      <c r="Q94" s="94">
        <v>4.17</v>
      </c>
      <c r="R94" s="95">
        <v>0</v>
      </c>
      <c r="S94" s="94">
        <v>0</v>
      </c>
      <c r="T94" s="95">
        <v>6.0199999999999997E-2</v>
      </c>
      <c r="U94" s="94">
        <v>292.25</v>
      </c>
      <c r="V94" s="95">
        <v>2.0999999999999999E-3</v>
      </c>
      <c r="W94" s="94">
        <v>9.98</v>
      </c>
      <c r="X94" s="95">
        <v>1.0183</v>
      </c>
      <c r="Y94" s="94">
        <v>4944.17</v>
      </c>
      <c r="Z94" s="96">
        <v>9799.66</v>
      </c>
    </row>
    <row r="95" spans="2:26" ht="28.35" customHeight="1">
      <c r="B95" s="91" t="s">
        <v>246</v>
      </c>
      <c r="C95" s="92" t="s">
        <v>247</v>
      </c>
      <c r="D95" s="93" t="s">
        <v>71</v>
      </c>
      <c r="E95" s="94">
        <v>8109.95</v>
      </c>
      <c r="F95" s="95">
        <v>0.80520000000000003</v>
      </c>
      <c r="G95" s="94">
        <v>6530.13</v>
      </c>
      <c r="H95" s="95">
        <v>8.6699999999999999E-2</v>
      </c>
      <c r="I95" s="94">
        <v>702.89</v>
      </c>
      <c r="J95" s="95">
        <v>3.0999999999999999E-3</v>
      </c>
      <c r="K95" s="94">
        <v>25.23</v>
      </c>
      <c r="L95" s="95">
        <v>0</v>
      </c>
      <c r="M95" s="94">
        <v>0</v>
      </c>
      <c r="N95" s="95">
        <v>0</v>
      </c>
      <c r="O95" s="94">
        <v>0</v>
      </c>
      <c r="P95" s="95">
        <v>5.0000000000000001E-4</v>
      </c>
      <c r="Q95" s="94">
        <v>4.17</v>
      </c>
      <c r="R95" s="95">
        <v>0</v>
      </c>
      <c r="S95" s="94">
        <v>0</v>
      </c>
      <c r="T95" s="95">
        <v>3.5999999999999997E-2</v>
      </c>
      <c r="U95" s="94">
        <v>292.25</v>
      </c>
      <c r="V95" s="95">
        <v>1.1999999999999999E-3</v>
      </c>
      <c r="W95" s="94">
        <v>9.98</v>
      </c>
      <c r="X95" s="95">
        <v>0.93279999999999996</v>
      </c>
      <c r="Y95" s="94">
        <v>7564.66</v>
      </c>
      <c r="Z95" s="96">
        <v>15674.61</v>
      </c>
    </row>
    <row r="96" spans="2:26" ht="28.35" customHeight="1">
      <c r="B96" s="91" t="s">
        <v>248</v>
      </c>
      <c r="C96" s="92" t="s">
        <v>249</v>
      </c>
      <c r="D96" s="93" t="s">
        <v>71</v>
      </c>
      <c r="E96" s="94">
        <v>2973.01</v>
      </c>
      <c r="F96" s="95">
        <v>0.81850000000000001</v>
      </c>
      <c r="G96" s="94">
        <v>2433.41</v>
      </c>
      <c r="H96" s="95">
        <v>0.2364</v>
      </c>
      <c r="I96" s="94">
        <v>702.89</v>
      </c>
      <c r="J96" s="95">
        <v>8.5000000000000006E-3</v>
      </c>
      <c r="K96" s="94">
        <v>25.23</v>
      </c>
      <c r="L96" s="95">
        <v>0</v>
      </c>
      <c r="M96" s="94">
        <v>0</v>
      </c>
      <c r="N96" s="95">
        <v>1.37E-2</v>
      </c>
      <c r="O96" s="94">
        <v>40.65</v>
      </c>
      <c r="P96" s="95">
        <v>1.9E-3</v>
      </c>
      <c r="Q96" s="94">
        <v>5.6</v>
      </c>
      <c r="R96" s="95">
        <v>0</v>
      </c>
      <c r="S96" s="94">
        <v>0</v>
      </c>
      <c r="T96" s="95">
        <v>9.8299999999999998E-2</v>
      </c>
      <c r="U96" s="94">
        <v>292.25</v>
      </c>
      <c r="V96" s="95">
        <v>3.3999999999999998E-3</v>
      </c>
      <c r="W96" s="94">
        <v>9.98</v>
      </c>
      <c r="X96" s="95">
        <v>1.1806000000000001</v>
      </c>
      <c r="Y96" s="94">
        <v>3510.01</v>
      </c>
      <c r="Z96" s="96">
        <v>6483.02</v>
      </c>
    </row>
    <row r="97" spans="2:26" ht="28.35" customHeight="1">
      <c r="B97" s="91" t="s">
        <v>250</v>
      </c>
      <c r="C97" s="92" t="s">
        <v>251</v>
      </c>
      <c r="D97" s="93" t="s">
        <v>71</v>
      </c>
      <c r="E97" s="94">
        <v>3964.01</v>
      </c>
      <c r="F97" s="95">
        <v>0.81850000000000001</v>
      </c>
      <c r="G97" s="94">
        <v>3244.55</v>
      </c>
      <c r="H97" s="95">
        <v>0.17730000000000001</v>
      </c>
      <c r="I97" s="94">
        <v>702.89</v>
      </c>
      <c r="J97" s="95">
        <v>6.4000000000000003E-3</v>
      </c>
      <c r="K97" s="94">
        <v>25.23</v>
      </c>
      <c r="L97" s="95">
        <v>0</v>
      </c>
      <c r="M97" s="94">
        <v>0</v>
      </c>
      <c r="N97" s="95">
        <v>0</v>
      </c>
      <c r="O97" s="94">
        <v>0</v>
      </c>
      <c r="P97" s="95">
        <v>1.4E-3</v>
      </c>
      <c r="Q97" s="94">
        <v>5.6</v>
      </c>
      <c r="R97" s="95">
        <v>0</v>
      </c>
      <c r="S97" s="94">
        <v>0</v>
      </c>
      <c r="T97" s="95">
        <v>7.3700000000000002E-2</v>
      </c>
      <c r="U97" s="94">
        <v>292.25</v>
      </c>
      <c r="V97" s="95">
        <v>2.5000000000000001E-3</v>
      </c>
      <c r="W97" s="94">
        <v>9.98</v>
      </c>
      <c r="X97" s="95">
        <v>1.0798000000000001</v>
      </c>
      <c r="Y97" s="94">
        <v>4280.5</v>
      </c>
      <c r="Z97" s="96">
        <v>8244.51</v>
      </c>
    </row>
    <row r="98" spans="2:26" ht="28.35" customHeight="1">
      <c r="B98" s="91" t="s">
        <v>252</v>
      </c>
      <c r="C98" s="92" t="s">
        <v>253</v>
      </c>
      <c r="D98" s="93" t="s">
        <v>71</v>
      </c>
      <c r="E98" s="94">
        <v>5935.49</v>
      </c>
      <c r="F98" s="95">
        <v>0.81850000000000001</v>
      </c>
      <c r="G98" s="94">
        <v>4858.2</v>
      </c>
      <c r="H98" s="95">
        <v>0.11840000000000001</v>
      </c>
      <c r="I98" s="94">
        <v>702.89</v>
      </c>
      <c r="J98" s="95">
        <v>4.3E-3</v>
      </c>
      <c r="K98" s="94">
        <v>25.23</v>
      </c>
      <c r="L98" s="95">
        <v>0</v>
      </c>
      <c r="M98" s="94">
        <v>0</v>
      </c>
      <c r="N98" s="95">
        <v>0</v>
      </c>
      <c r="O98" s="94">
        <v>0</v>
      </c>
      <c r="P98" s="95">
        <v>8.9999999999999998E-4</v>
      </c>
      <c r="Q98" s="94">
        <v>5.6</v>
      </c>
      <c r="R98" s="95">
        <v>0</v>
      </c>
      <c r="S98" s="94">
        <v>0</v>
      </c>
      <c r="T98" s="95">
        <v>4.9200000000000001E-2</v>
      </c>
      <c r="U98" s="94">
        <v>292.25</v>
      </c>
      <c r="V98" s="95">
        <v>1.6999999999999999E-3</v>
      </c>
      <c r="W98" s="94">
        <v>9.98</v>
      </c>
      <c r="X98" s="95">
        <v>0.99299999999999999</v>
      </c>
      <c r="Y98" s="94">
        <v>5894.15</v>
      </c>
      <c r="Z98" s="96">
        <v>11829.64</v>
      </c>
    </row>
    <row r="99" spans="2:26" ht="28.35" customHeight="1">
      <c r="B99" s="91" t="s">
        <v>254</v>
      </c>
      <c r="C99" s="92" t="s">
        <v>255</v>
      </c>
      <c r="D99" s="93" t="s">
        <v>71</v>
      </c>
      <c r="E99" s="94">
        <v>3778.49</v>
      </c>
      <c r="F99" s="95">
        <v>0.80520000000000003</v>
      </c>
      <c r="G99" s="94">
        <v>3042.44</v>
      </c>
      <c r="H99" s="95">
        <v>0.186</v>
      </c>
      <c r="I99" s="94">
        <v>702.89</v>
      </c>
      <c r="J99" s="95">
        <v>6.7000000000000002E-3</v>
      </c>
      <c r="K99" s="94">
        <v>25.23</v>
      </c>
      <c r="L99" s="95">
        <v>0</v>
      </c>
      <c r="M99" s="94">
        <v>0</v>
      </c>
      <c r="N99" s="95">
        <v>0</v>
      </c>
      <c r="O99" s="94">
        <v>0</v>
      </c>
      <c r="P99" s="95">
        <v>1.1000000000000001E-3</v>
      </c>
      <c r="Q99" s="94">
        <v>4.17</v>
      </c>
      <c r="R99" s="95">
        <v>0</v>
      </c>
      <c r="S99" s="94">
        <v>0</v>
      </c>
      <c r="T99" s="95">
        <v>7.7299999999999994E-2</v>
      </c>
      <c r="U99" s="94">
        <v>292.25</v>
      </c>
      <c r="V99" s="95">
        <v>2.5999999999999999E-3</v>
      </c>
      <c r="W99" s="94">
        <v>9.98</v>
      </c>
      <c r="X99" s="95">
        <v>1.079</v>
      </c>
      <c r="Y99" s="94">
        <v>4076.97</v>
      </c>
      <c r="Z99" s="96">
        <v>7855.46</v>
      </c>
    </row>
    <row r="100" spans="2:26" ht="28.35" customHeight="1">
      <c r="B100" s="91" t="s">
        <v>256</v>
      </c>
      <c r="C100" s="92" t="s">
        <v>257</v>
      </c>
      <c r="D100" s="93" t="s">
        <v>71</v>
      </c>
      <c r="E100" s="94">
        <v>5037.99</v>
      </c>
      <c r="F100" s="95">
        <v>0.80520000000000003</v>
      </c>
      <c r="G100" s="94">
        <v>4056.59</v>
      </c>
      <c r="H100" s="95">
        <v>0.13950000000000001</v>
      </c>
      <c r="I100" s="94">
        <v>702.89</v>
      </c>
      <c r="J100" s="95">
        <v>5.0000000000000001E-3</v>
      </c>
      <c r="K100" s="94">
        <v>25.23</v>
      </c>
      <c r="L100" s="95">
        <v>0</v>
      </c>
      <c r="M100" s="94">
        <v>0</v>
      </c>
      <c r="N100" s="95">
        <v>0</v>
      </c>
      <c r="O100" s="94">
        <v>0</v>
      </c>
      <c r="P100" s="95">
        <v>8.0000000000000004E-4</v>
      </c>
      <c r="Q100" s="94">
        <v>4.17</v>
      </c>
      <c r="R100" s="95">
        <v>0</v>
      </c>
      <c r="S100" s="94">
        <v>0</v>
      </c>
      <c r="T100" s="95">
        <v>5.8000000000000003E-2</v>
      </c>
      <c r="U100" s="94">
        <v>292.25</v>
      </c>
      <c r="V100" s="95">
        <v>2E-3</v>
      </c>
      <c r="W100" s="94">
        <v>9.98</v>
      </c>
      <c r="X100" s="95">
        <v>1.0105</v>
      </c>
      <c r="Y100" s="94">
        <v>5091.12</v>
      </c>
      <c r="Z100" s="96">
        <v>10129.1</v>
      </c>
    </row>
    <row r="101" spans="2:26" ht="28.35" customHeight="1">
      <c r="B101" s="91" t="s">
        <v>258</v>
      </c>
      <c r="C101" s="92" t="s">
        <v>259</v>
      </c>
      <c r="D101" s="93" t="s">
        <v>71</v>
      </c>
      <c r="E101" s="94">
        <v>8242.51</v>
      </c>
      <c r="F101" s="95">
        <v>0.80520000000000003</v>
      </c>
      <c r="G101" s="94">
        <v>6636.87</v>
      </c>
      <c r="H101" s="95">
        <v>8.5300000000000001E-2</v>
      </c>
      <c r="I101" s="94">
        <v>702.89</v>
      </c>
      <c r="J101" s="95">
        <v>3.0999999999999999E-3</v>
      </c>
      <c r="K101" s="94">
        <v>25.23</v>
      </c>
      <c r="L101" s="95">
        <v>0</v>
      </c>
      <c r="M101" s="94">
        <v>0</v>
      </c>
      <c r="N101" s="95">
        <v>0</v>
      </c>
      <c r="O101" s="94">
        <v>0</v>
      </c>
      <c r="P101" s="95">
        <v>5.0000000000000001E-4</v>
      </c>
      <c r="Q101" s="94">
        <v>4.17</v>
      </c>
      <c r="R101" s="95">
        <v>0</v>
      </c>
      <c r="S101" s="94">
        <v>0</v>
      </c>
      <c r="T101" s="95">
        <v>3.5499999999999997E-2</v>
      </c>
      <c r="U101" s="94">
        <v>292.25</v>
      </c>
      <c r="V101" s="95">
        <v>1.1999999999999999E-3</v>
      </c>
      <c r="W101" s="94">
        <v>9.98</v>
      </c>
      <c r="X101" s="95">
        <v>0.93069999999999997</v>
      </c>
      <c r="Y101" s="94">
        <v>7671.4</v>
      </c>
      <c r="Z101" s="96">
        <v>15913.9</v>
      </c>
    </row>
    <row r="102" spans="2:26" ht="28.35" customHeight="1">
      <c r="B102" s="91" t="s">
        <v>260</v>
      </c>
      <c r="C102" s="92" t="s">
        <v>261</v>
      </c>
      <c r="D102" s="93" t="s">
        <v>262</v>
      </c>
      <c r="E102" s="94">
        <v>9.09</v>
      </c>
      <c r="F102" s="95">
        <v>1.1319999999999999</v>
      </c>
      <c r="G102" s="94">
        <v>10.29</v>
      </c>
      <c r="H102" s="95">
        <v>0.42370000000000002</v>
      </c>
      <c r="I102" s="94">
        <v>3.85</v>
      </c>
      <c r="J102" s="95">
        <v>1.8499999999999999E-2</v>
      </c>
      <c r="K102" s="94">
        <v>0.17</v>
      </c>
      <c r="L102" s="95">
        <v>0</v>
      </c>
      <c r="M102" s="94">
        <v>0</v>
      </c>
      <c r="N102" s="95">
        <v>5.9700000000000003E-2</v>
      </c>
      <c r="O102" s="94">
        <v>0.54</v>
      </c>
      <c r="P102" s="95">
        <v>2.5000000000000001E-3</v>
      </c>
      <c r="Q102" s="94">
        <v>0.02</v>
      </c>
      <c r="R102" s="95">
        <v>0</v>
      </c>
      <c r="S102" s="94">
        <v>0</v>
      </c>
      <c r="T102" s="95">
        <v>0.1762</v>
      </c>
      <c r="U102" s="94">
        <v>1.6</v>
      </c>
      <c r="V102" s="95">
        <v>6.0000000000000001E-3</v>
      </c>
      <c r="W102" s="94">
        <v>0.05</v>
      </c>
      <c r="X102" s="95">
        <v>1.8186</v>
      </c>
      <c r="Y102" s="94">
        <v>16.53</v>
      </c>
      <c r="Z102" s="96">
        <v>25.62</v>
      </c>
    </row>
    <row r="103" spans="2:26" ht="28.35" customHeight="1">
      <c r="B103" s="97" t="s">
        <v>263</v>
      </c>
    </row>
  </sheetData>
  <mergeCells count="17">
    <mergeCell ref="B1:B3"/>
    <mergeCell ref="C1:C3"/>
    <mergeCell ref="D1:D3"/>
    <mergeCell ref="E1:E2"/>
    <mergeCell ref="F1:G2"/>
    <mergeCell ref="V2:W2"/>
    <mergeCell ref="R1:W1"/>
    <mergeCell ref="X1:Y2"/>
    <mergeCell ref="Z1:Z2"/>
    <mergeCell ref="H2:I2"/>
    <mergeCell ref="J2:K2"/>
    <mergeCell ref="L2:M2"/>
    <mergeCell ref="N2:O2"/>
    <mergeCell ref="P2:Q2"/>
    <mergeCell ref="R2:S2"/>
    <mergeCell ref="T2:U2"/>
    <mergeCell ref="H1:Q1"/>
  </mergeCells>
  <printOptions horizontalCentered="1"/>
  <pageMargins left="0.19685039370078741" right="0.19685039370078741" top="1.32" bottom="0.70866141732283472" header="0.19685039370078741" footer="0.19685039370078741"/>
  <pageSetup paperSize="9" scale="50" fitToWidth="0" fitToHeight="0" orientation="landscape" horizontalDpi="4000" verticalDpi="4000" r:id="rId1"/>
  <headerFooter differentFirst="1">
    <oddHeader>&amp;C&amp;"Arial,Negrito"&amp;12&amp;G
&amp;22RELATÓRIO DE CONSOLIDAÇÃO DOS CUSTOS DE MÃO DE OBRA 
&amp;20Tabela 1 - Consolidação dos custos de mão de obra - Tabela de Preços de Consultoria - mês de referência: janeiro de 2024 (&amp;P/&amp;N)</oddHeader>
    <oddFooter>&amp;C&amp;"Arial,Negrito"&amp;14
&amp;P&amp;11
&amp;G</oddFooter>
    <firstHeader>&amp;C&amp;"Arial,Negrito"&amp;G
&amp;22RELATÓRIO DE CONSOLIDAÇÃO DOS CUSTOS DE MÃO DE OBRA 
&amp;20Tabela 1 - Consolidação dos custos de mão de obra - Tabela de Preços de Consultoria - mês de referência: janeiro de 2024</firstHeader>
    <firstFooter>&amp;C
&amp;14
&amp;"Arial,Negrito"&amp;P&amp;"Arial,Normal"&amp;11
&amp;G</firstFooter>
  </headerFooter>
  <rowBreaks count="3" manualBreakCount="3">
    <brk id="30" max="26" man="1"/>
    <brk id="58" max="26" man="1"/>
    <brk id="86" max="26"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8DE25-DA22-4228-A7F2-71D5B79113A3}">
  <dimension ref="P14"/>
  <sheetViews>
    <sheetView topLeftCell="A7" workbookViewId="0">
      <selection activeCell="P14" sqref="P14"/>
    </sheetView>
  </sheetViews>
  <sheetFormatPr defaultRowHeight="14.25"/>
  <cols>
    <col min="16" max="16" width="9.625" bestFit="1" customWidth="1"/>
  </cols>
  <sheetData>
    <row r="14" spans="16:16">
      <c r="P14" s="98">
        <f>(33.58*66)+(6.38*116.49)</f>
        <v>2959.4861999999998</v>
      </c>
    </row>
  </sheetData>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72BDD-2955-4968-9A77-26C343202570}">
  <sheetPr>
    <pageSetUpPr fitToPage="1"/>
  </sheetPr>
  <dimension ref="A1:K204"/>
  <sheetViews>
    <sheetView showGridLines="0" tabSelected="1" zoomScale="90" zoomScaleNormal="90" zoomScaleSheetLayoutView="90" workbookViewId="0">
      <selection activeCell="D24" sqref="D24"/>
    </sheetView>
  </sheetViews>
  <sheetFormatPr defaultColWidth="9.125" defaultRowHeight="14.25"/>
  <cols>
    <col min="1" max="1" width="14.125" style="86" customWidth="1"/>
    <col min="2" max="2" width="11.375" style="86" customWidth="1"/>
    <col min="3" max="3" width="11.125" style="86" customWidth="1"/>
    <col min="4" max="4" width="55.75" style="86" customWidth="1"/>
    <col min="5" max="5" width="8.25" style="86" customWidth="1"/>
    <col min="6" max="6" width="10.75" style="87" customWidth="1"/>
    <col min="7" max="7" width="16.125" style="86" customWidth="1"/>
    <col min="8" max="8" width="16" style="86" customWidth="1"/>
    <col min="9" max="9" width="17.125" style="86" customWidth="1"/>
    <col min="10" max="10" width="15.125" style="2" customWidth="1"/>
    <col min="11" max="11" width="12.25" style="2" customWidth="1"/>
    <col min="12" max="16384" width="9.125" style="2"/>
  </cols>
  <sheetData>
    <row r="1" spans="1:11" ht="39.950000000000003" customHeight="1" thickBot="1">
      <c r="A1" s="215" t="s">
        <v>283</v>
      </c>
      <c r="B1" s="216"/>
      <c r="C1" s="216"/>
      <c r="D1" s="216"/>
      <c r="E1" s="216"/>
      <c r="F1" s="216"/>
      <c r="G1" s="216"/>
      <c r="H1" s="217"/>
      <c r="I1" s="1"/>
      <c r="J1" s="1"/>
      <c r="K1" s="1"/>
    </row>
    <row r="2" spans="1:11" ht="39" customHeight="1">
      <c r="A2" s="3" t="s">
        <v>0</v>
      </c>
      <c r="B2" s="178" t="s">
        <v>364</v>
      </c>
      <c r="C2" s="179"/>
      <c r="D2" s="179"/>
      <c r="E2" s="179"/>
      <c r="F2" s="179"/>
      <c r="G2" s="179"/>
      <c r="H2" s="180"/>
      <c r="I2" s="4"/>
      <c r="J2" s="4"/>
      <c r="K2" s="4"/>
    </row>
    <row r="3" spans="1:11" ht="15" customHeight="1">
      <c r="A3" s="5" t="s">
        <v>1</v>
      </c>
      <c r="B3" s="181" t="s">
        <v>363</v>
      </c>
      <c r="C3" s="182"/>
      <c r="D3" s="182"/>
      <c r="E3" s="182"/>
      <c r="F3" s="182"/>
      <c r="G3" s="182"/>
      <c r="H3" s="183"/>
      <c r="I3" s="6"/>
      <c r="J3" s="4"/>
      <c r="K3" s="4"/>
    </row>
    <row r="4" spans="1:11" ht="15" customHeight="1">
      <c r="A4" s="5" t="s">
        <v>298</v>
      </c>
      <c r="B4" s="181" t="s">
        <v>49</v>
      </c>
      <c r="C4" s="182"/>
      <c r="D4" s="182"/>
      <c r="E4" s="182"/>
      <c r="F4" s="182"/>
      <c r="G4" s="182"/>
      <c r="H4" s="183"/>
      <c r="I4" s="6"/>
      <c r="J4" s="4"/>
      <c r="K4" s="4"/>
    </row>
    <row r="5" spans="1:11" ht="15" customHeight="1" thickBot="1">
      <c r="A5" s="7" t="s">
        <v>3</v>
      </c>
      <c r="B5" s="184" t="s">
        <v>50</v>
      </c>
      <c r="C5" s="185"/>
      <c r="D5" s="185"/>
      <c r="E5" s="185"/>
      <c r="F5" s="185"/>
      <c r="G5" s="185"/>
      <c r="H5" s="186"/>
      <c r="I5" s="6"/>
      <c r="J5" s="4"/>
      <c r="K5" s="4"/>
    </row>
    <row r="6" spans="1:11" ht="15" customHeight="1">
      <c r="A6" s="218" t="s">
        <v>4</v>
      </c>
      <c r="B6" s="220" t="s">
        <v>5</v>
      </c>
      <c r="C6" s="220" t="s">
        <v>6</v>
      </c>
      <c r="D6" s="220" t="s">
        <v>7</v>
      </c>
      <c r="E6" s="220" t="s">
        <v>8</v>
      </c>
      <c r="F6" s="222" t="s">
        <v>9</v>
      </c>
      <c r="G6" s="224" t="s">
        <v>10</v>
      </c>
      <c r="H6" s="225"/>
      <c r="I6" s="8"/>
    </row>
    <row r="7" spans="1:11" ht="15" customHeight="1" thickBot="1">
      <c r="A7" s="219"/>
      <c r="B7" s="221"/>
      <c r="C7" s="221"/>
      <c r="D7" s="221"/>
      <c r="E7" s="221"/>
      <c r="F7" s="223"/>
      <c r="G7" s="123" t="s">
        <v>11</v>
      </c>
      <c r="H7" s="124" t="s">
        <v>12</v>
      </c>
      <c r="I7" s="11"/>
    </row>
    <row r="8" spans="1:11" ht="15.75" thickBot="1">
      <c r="A8" s="125" t="s">
        <v>13</v>
      </c>
      <c r="B8" s="126"/>
      <c r="C8" s="126"/>
      <c r="D8" s="127" t="s">
        <v>14</v>
      </c>
      <c r="E8" s="127"/>
      <c r="F8" s="127"/>
      <c r="G8" s="128"/>
      <c r="H8" s="129"/>
      <c r="I8" s="17"/>
    </row>
    <row r="9" spans="1:11">
      <c r="A9" s="18" t="s">
        <v>15</v>
      </c>
      <c r="B9" s="19"/>
      <c r="C9" s="19"/>
      <c r="D9" s="20" t="s">
        <v>16</v>
      </c>
      <c r="E9" s="21"/>
      <c r="F9" s="22"/>
      <c r="G9" s="23"/>
      <c r="H9" s="24"/>
      <c r="I9" s="25"/>
    </row>
    <row r="10" spans="1:11">
      <c r="A10" s="26" t="s">
        <v>17</v>
      </c>
      <c r="B10" s="27" t="s">
        <v>18</v>
      </c>
      <c r="C10" s="27" t="s">
        <v>19</v>
      </c>
      <c r="D10" s="28" t="s">
        <v>20</v>
      </c>
      <c r="E10" s="27" t="s">
        <v>265</v>
      </c>
      <c r="F10" s="29">
        <v>15</v>
      </c>
      <c r="G10" s="30">
        <v>15919.439</v>
      </c>
      <c r="H10" s="31">
        <f>ROUND(G10*F10,2)</f>
        <v>238791.59</v>
      </c>
      <c r="I10" s="159"/>
      <c r="J10" s="33"/>
      <c r="K10" s="34"/>
    </row>
    <row r="11" spans="1:11" ht="15" customHeight="1">
      <c r="A11" s="26" t="s">
        <v>21</v>
      </c>
      <c r="B11" s="27" t="s">
        <v>18</v>
      </c>
      <c r="C11" s="27" t="s">
        <v>146</v>
      </c>
      <c r="D11" s="28" t="s">
        <v>264</v>
      </c>
      <c r="E11" s="27" t="s">
        <v>265</v>
      </c>
      <c r="F11" s="29">
        <v>30</v>
      </c>
      <c r="G11" s="30">
        <v>14500</v>
      </c>
      <c r="H11" s="31">
        <f t="shared" ref="H11:H12" si="0">ROUND(G11*F11,2)</f>
        <v>435000</v>
      </c>
      <c r="I11" s="159"/>
      <c r="J11" s="33"/>
      <c r="K11" s="34"/>
    </row>
    <row r="12" spans="1:11">
      <c r="A12" s="26"/>
      <c r="B12" s="27"/>
      <c r="C12" s="27"/>
      <c r="D12" s="28"/>
      <c r="E12" s="27"/>
      <c r="F12" s="29"/>
      <c r="G12" s="30"/>
      <c r="H12" s="31">
        <f t="shared" si="0"/>
        <v>0</v>
      </c>
      <c r="I12" s="32"/>
      <c r="J12" s="35"/>
      <c r="K12" s="34"/>
    </row>
    <row r="13" spans="1:11" ht="15">
      <c r="A13" s="195" t="s">
        <v>26</v>
      </c>
      <c r="B13" s="196"/>
      <c r="C13" s="196"/>
      <c r="D13" s="196"/>
      <c r="E13" s="196"/>
      <c r="F13" s="196"/>
      <c r="G13" s="196"/>
      <c r="H13" s="36">
        <f>SUM(H10:H12)</f>
        <v>673791.59</v>
      </c>
      <c r="I13" s="37"/>
      <c r="J13" s="35"/>
      <c r="K13" s="34"/>
    </row>
    <row r="14" spans="1:11">
      <c r="A14" s="38" t="s">
        <v>27</v>
      </c>
      <c r="B14" s="39"/>
      <c r="C14" s="39"/>
      <c r="D14" s="40" t="s">
        <v>28</v>
      </c>
      <c r="E14" s="39"/>
      <c r="F14" s="29"/>
      <c r="G14" s="41"/>
      <c r="H14" s="42"/>
      <c r="I14" s="25"/>
      <c r="K14" s="34"/>
    </row>
    <row r="15" spans="1:11">
      <c r="A15" s="26" t="s">
        <v>266</v>
      </c>
      <c r="B15" s="27" t="s">
        <v>18</v>
      </c>
      <c r="C15" s="27" t="s">
        <v>196</v>
      </c>
      <c r="D15" s="28" t="s">
        <v>268</v>
      </c>
      <c r="E15" s="27" t="s">
        <v>265</v>
      </c>
      <c r="F15" s="29">
        <v>30</v>
      </c>
      <c r="G15" s="43">
        <v>3152.19</v>
      </c>
      <c r="H15" s="31">
        <f t="shared" ref="H15:H17" si="1">ROUND(G15*F15,2)</f>
        <v>94565.7</v>
      </c>
      <c r="I15" s="32"/>
      <c r="J15" s="35"/>
      <c r="K15" s="34"/>
    </row>
    <row r="16" spans="1:11">
      <c r="A16" s="26" t="s">
        <v>267</v>
      </c>
      <c r="B16" s="27" t="s">
        <v>18</v>
      </c>
      <c r="C16" s="27" t="s">
        <v>93</v>
      </c>
      <c r="D16" s="28" t="s">
        <v>269</v>
      </c>
      <c r="E16" s="27" t="s">
        <v>265</v>
      </c>
      <c r="F16" s="29">
        <v>15</v>
      </c>
      <c r="G16" s="43">
        <v>1525.59</v>
      </c>
      <c r="H16" s="31">
        <f t="shared" si="1"/>
        <v>22883.85</v>
      </c>
      <c r="I16" s="32"/>
      <c r="J16" s="35"/>
      <c r="K16" s="34"/>
    </row>
    <row r="17" spans="1:11">
      <c r="A17" s="26" t="s">
        <v>29</v>
      </c>
      <c r="B17" s="27" t="s">
        <v>18</v>
      </c>
      <c r="C17" s="27" t="s">
        <v>95</v>
      </c>
      <c r="D17" s="28" t="s">
        <v>270</v>
      </c>
      <c r="E17" s="27" t="s">
        <v>265</v>
      </c>
      <c r="F17" s="29">
        <v>30</v>
      </c>
      <c r="G17" s="43">
        <v>1816.07</v>
      </c>
      <c r="H17" s="31">
        <f t="shared" si="1"/>
        <v>54482.1</v>
      </c>
      <c r="I17" s="32"/>
      <c r="J17" s="35"/>
      <c r="K17" s="34"/>
    </row>
    <row r="18" spans="1:11">
      <c r="A18" s="26"/>
      <c r="B18" s="27"/>
      <c r="C18" s="27"/>
      <c r="D18" s="28"/>
      <c r="E18" s="27"/>
      <c r="F18" s="29"/>
      <c r="G18" s="43"/>
      <c r="H18" s="31"/>
      <c r="I18" s="32"/>
      <c r="J18" s="35"/>
      <c r="K18" s="34"/>
    </row>
    <row r="19" spans="1:11">
      <c r="A19" s="195" t="s">
        <v>31</v>
      </c>
      <c r="B19" s="196"/>
      <c r="C19" s="196"/>
      <c r="D19" s="196"/>
      <c r="E19" s="196"/>
      <c r="F19" s="196"/>
      <c r="G19" s="196"/>
      <c r="H19" s="36">
        <f>SUM(H15:H17)</f>
        <v>171931.65</v>
      </c>
      <c r="I19" s="32"/>
      <c r="J19" s="35"/>
      <c r="K19" s="34"/>
    </row>
    <row r="20" spans="1:11">
      <c r="A20" s="38" t="s">
        <v>32</v>
      </c>
      <c r="B20" s="44"/>
      <c r="C20" s="39"/>
      <c r="D20" s="45" t="s">
        <v>33</v>
      </c>
      <c r="E20" s="44" t="s">
        <v>34</v>
      </c>
      <c r="F20" s="46">
        <v>84.04</v>
      </c>
      <c r="G20" s="47">
        <f>H13+H19</f>
        <v>845723.24</v>
      </c>
      <c r="H20" s="48">
        <f>ROUND(((F20/100)*G20),2)</f>
        <v>710745.81</v>
      </c>
      <c r="I20" s="32"/>
      <c r="J20" s="49"/>
      <c r="K20" s="35"/>
    </row>
    <row r="21" spans="1:11">
      <c r="A21" s="38" t="s">
        <v>35</v>
      </c>
      <c r="B21" s="44"/>
      <c r="C21" s="39"/>
      <c r="D21" s="45" t="s">
        <v>286</v>
      </c>
      <c r="E21" s="44" t="s">
        <v>34</v>
      </c>
      <c r="F21" s="46">
        <v>7.77</v>
      </c>
      <c r="G21" s="47">
        <f>G20+H20</f>
        <v>1556469.05</v>
      </c>
      <c r="H21" s="48">
        <f>ROUND(((F21/100)*G21),2)</f>
        <v>120937.65</v>
      </c>
      <c r="I21" s="32"/>
      <c r="J21" s="35"/>
      <c r="K21" s="34"/>
    </row>
    <row r="22" spans="1:11" ht="15">
      <c r="A22" s="197" t="s">
        <v>36</v>
      </c>
      <c r="B22" s="198"/>
      <c r="C22" s="198"/>
      <c r="D22" s="198"/>
      <c r="E22" s="198"/>
      <c r="F22" s="198"/>
      <c r="G22" s="198"/>
      <c r="H22" s="36">
        <f>H13+H19+H20+H21</f>
        <v>1677406.7</v>
      </c>
      <c r="I22" s="37"/>
      <c r="J22" s="35"/>
      <c r="K22" s="34"/>
    </row>
    <row r="23" spans="1:11" s="55" customFormat="1">
      <c r="A23" s="38" t="s">
        <v>37</v>
      </c>
      <c r="B23" s="39"/>
      <c r="C23" s="39"/>
      <c r="D23" s="45" t="s">
        <v>38</v>
      </c>
      <c r="E23" s="50"/>
      <c r="F23" s="51"/>
      <c r="G23" s="52"/>
      <c r="H23" s="53"/>
      <c r="I23" s="54"/>
    </row>
    <row r="24" spans="1:11">
      <c r="A24" s="26" t="s">
        <v>277</v>
      </c>
      <c r="B24" s="27"/>
      <c r="C24" s="44"/>
      <c r="D24" s="56" t="s">
        <v>40</v>
      </c>
      <c r="E24" s="27" t="s">
        <v>265</v>
      </c>
      <c r="F24" s="57">
        <v>15</v>
      </c>
      <c r="G24" s="43">
        <v>3500</v>
      </c>
      <c r="H24" s="31">
        <f t="shared" ref="H24:H31" si="2">ROUND(F24*G24,2)</f>
        <v>52500</v>
      </c>
      <c r="I24" s="32"/>
      <c r="J24" s="58"/>
      <c r="K24" s="34"/>
    </row>
    <row r="25" spans="1:11">
      <c r="A25" s="26"/>
      <c r="B25" s="27"/>
      <c r="C25" s="44"/>
      <c r="D25" s="56" t="s">
        <v>362</v>
      </c>
      <c r="E25" s="27" t="s">
        <v>265</v>
      </c>
      <c r="F25" s="57">
        <v>15</v>
      </c>
      <c r="G25" s="43">
        <v>1000</v>
      </c>
      <c r="H25" s="31">
        <f t="shared" si="2"/>
        <v>15000</v>
      </c>
      <c r="I25" s="32"/>
      <c r="J25" s="58"/>
      <c r="K25" s="34"/>
    </row>
    <row r="26" spans="1:11">
      <c r="A26" s="26" t="s">
        <v>278</v>
      </c>
      <c r="B26" s="27"/>
      <c r="C26" s="44"/>
      <c r="D26" s="56" t="s">
        <v>271</v>
      </c>
      <c r="E26" s="27" t="s">
        <v>265</v>
      </c>
      <c r="F26" s="57">
        <v>15</v>
      </c>
      <c r="G26" s="43">
        <v>4000</v>
      </c>
      <c r="H26" s="31">
        <f t="shared" si="2"/>
        <v>60000</v>
      </c>
      <c r="I26" s="32"/>
      <c r="J26" s="58"/>
      <c r="K26" s="34"/>
    </row>
    <row r="27" spans="1:11">
      <c r="A27" s="26" t="s">
        <v>39</v>
      </c>
      <c r="B27" s="27"/>
      <c r="C27" s="44"/>
      <c r="D27" s="56" t="s">
        <v>272</v>
      </c>
      <c r="E27" s="27" t="s">
        <v>265</v>
      </c>
      <c r="F27" s="57">
        <v>15</v>
      </c>
      <c r="G27" s="43">
        <v>2000</v>
      </c>
      <c r="H27" s="31">
        <f t="shared" si="2"/>
        <v>30000</v>
      </c>
      <c r="I27" s="32"/>
      <c r="J27" s="58"/>
      <c r="K27" s="34"/>
    </row>
    <row r="28" spans="1:11" ht="24">
      <c r="A28" s="26" t="s">
        <v>279</v>
      </c>
      <c r="B28" s="27"/>
      <c r="C28" s="44"/>
      <c r="D28" s="56" t="s">
        <v>361</v>
      </c>
      <c r="E28" s="27" t="s">
        <v>265</v>
      </c>
      <c r="F28" s="57">
        <v>30</v>
      </c>
      <c r="G28" s="43">
        <v>500</v>
      </c>
      <c r="H28" s="31">
        <f t="shared" si="2"/>
        <v>15000</v>
      </c>
      <c r="I28" s="32"/>
      <c r="J28" s="58"/>
      <c r="K28" s="34"/>
    </row>
    <row r="29" spans="1:11">
      <c r="A29" s="26" t="s">
        <v>280</v>
      </c>
      <c r="B29" s="27"/>
      <c r="C29" s="44"/>
      <c r="D29" s="56" t="s">
        <v>274</v>
      </c>
      <c r="E29" s="27" t="s">
        <v>265</v>
      </c>
      <c r="F29" s="57">
        <v>15</v>
      </c>
      <c r="G29" s="43">
        <v>200</v>
      </c>
      <c r="H29" s="31">
        <f t="shared" si="2"/>
        <v>3000</v>
      </c>
      <c r="I29" s="32"/>
      <c r="J29" s="58"/>
      <c r="K29" s="34"/>
    </row>
    <row r="30" spans="1:11">
      <c r="A30" s="26" t="s">
        <v>281</v>
      </c>
      <c r="B30" s="27"/>
      <c r="C30" s="44"/>
      <c r="D30" s="56" t="s">
        <v>275</v>
      </c>
      <c r="E30" s="27" t="s">
        <v>265</v>
      </c>
      <c r="F30" s="57">
        <v>30</v>
      </c>
      <c r="G30" s="43">
        <v>200</v>
      </c>
      <c r="H30" s="31">
        <f t="shared" si="2"/>
        <v>6000</v>
      </c>
      <c r="I30" s="32"/>
      <c r="J30" s="58"/>
      <c r="K30" s="34"/>
    </row>
    <row r="31" spans="1:11">
      <c r="A31" s="26" t="s">
        <v>282</v>
      </c>
      <c r="B31" s="27"/>
      <c r="C31" s="44"/>
      <c r="D31" s="56" t="s">
        <v>276</v>
      </c>
      <c r="E31" s="27" t="s">
        <v>265</v>
      </c>
      <c r="F31" s="57">
        <v>30</v>
      </c>
      <c r="G31" s="43">
        <v>150</v>
      </c>
      <c r="H31" s="31">
        <f t="shared" si="2"/>
        <v>4500</v>
      </c>
      <c r="I31" s="32"/>
      <c r="J31" s="58"/>
      <c r="K31" s="34"/>
    </row>
    <row r="32" spans="1:11">
      <c r="A32" s="26"/>
      <c r="B32" s="27"/>
      <c r="C32" s="44"/>
      <c r="D32" s="56"/>
      <c r="E32" s="27"/>
      <c r="F32" s="57"/>
      <c r="G32" s="43"/>
      <c r="H32" s="31"/>
      <c r="I32" s="32"/>
      <c r="J32" s="58"/>
      <c r="K32" s="34"/>
    </row>
    <row r="33" spans="1:11" ht="15">
      <c r="A33" s="195" t="s">
        <v>41</v>
      </c>
      <c r="B33" s="196"/>
      <c r="C33" s="196"/>
      <c r="D33" s="196"/>
      <c r="E33" s="196"/>
      <c r="F33" s="196"/>
      <c r="G33" s="196"/>
      <c r="H33" s="36">
        <f>SUM(H24:H31)</f>
        <v>186000</v>
      </c>
      <c r="I33" s="37"/>
      <c r="J33" s="35"/>
      <c r="K33" s="34"/>
    </row>
    <row r="34" spans="1:11">
      <c r="A34" s="226" t="s">
        <v>42</v>
      </c>
      <c r="B34" s="227"/>
      <c r="C34" s="227"/>
      <c r="D34" s="227"/>
      <c r="E34" s="227"/>
      <c r="F34" s="227"/>
      <c r="G34" s="227"/>
      <c r="H34" s="130">
        <f>H22+H33</f>
        <v>1863406.7</v>
      </c>
      <c r="I34" s="35"/>
      <c r="J34" s="34"/>
    </row>
    <row r="35" spans="1:11" ht="15">
      <c r="A35" s="60"/>
      <c r="B35" s="61"/>
      <c r="C35" s="61"/>
      <c r="D35" s="61"/>
      <c r="E35" s="61"/>
      <c r="F35" s="61"/>
      <c r="G35" s="61"/>
      <c r="H35" s="62"/>
      <c r="I35" s="63"/>
      <c r="J35" s="35"/>
      <c r="K35" s="34"/>
    </row>
    <row r="36" spans="1:11" s="55" customFormat="1">
      <c r="A36" s="38" t="s">
        <v>43</v>
      </c>
      <c r="B36" s="44"/>
      <c r="C36" s="39"/>
      <c r="D36" s="45" t="s">
        <v>44</v>
      </c>
      <c r="E36" s="44" t="s">
        <v>34</v>
      </c>
      <c r="F36" s="46">
        <v>5.89</v>
      </c>
      <c r="G36" s="64">
        <f>H34</f>
        <v>1863406.7</v>
      </c>
      <c r="H36" s="65">
        <f>ROUND(((F36/100)*G36),2)</f>
        <v>109754.65</v>
      </c>
      <c r="I36" s="66"/>
      <c r="K36" s="67"/>
    </row>
    <row r="37" spans="1:11" s="55" customFormat="1">
      <c r="A37" s="38" t="s">
        <v>45</v>
      </c>
      <c r="B37" s="44"/>
      <c r="C37" s="39"/>
      <c r="D37" s="45" t="s">
        <v>46</v>
      </c>
      <c r="E37" s="44" t="s">
        <v>34</v>
      </c>
      <c r="F37" s="46">
        <v>9.4689999999999994</v>
      </c>
      <c r="G37" s="64">
        <f>G36+H36</f>
        <v>1973161.3499999999</v>
      </c>
      <c r="H37" s="65">
        <f>ROUND(((F37/100)*G37),2)</f>
        <v>186838.65</v>
      </c>
      <c r="I37" s="66"/>
      <c r="K37" s="67"/>
    </row>
    <row r="38" spans="1:11" ht="15" thickBot="1">
      <c r="A38" s="68"/>
      <c r="B38" s="69"/>
      <c r="C38" s="70"/>
      <c r="D38" s="71"/>
      <c r="E38" s="70"/>
      <c r="F38" s="72"/>
      <c r="G38" s="73"/>
      <c r="H38" s="74"/>
      <c r="I38" s="25"/>
      <c r="J38" s="75"/>
      <c r="K38" s="34"/>
    </row>
    <row r="39" spans="1:11" ht="24.75" customHeight="1" thickBot="1">
      <c r="A39" s="228" t="s">
        <v>287</v>
      </c>
      <c r="B39" s="229"/>
      <c r="C39" s="229"/>
      <c r="D39" s="229"/>
      <c r="E39" s="229"/>
      <c r="F39" s="229"/>
      <c r="G39" s="230"/>
      <c r="H39" s="131">
        <f>H34+H36+H37</f>
        <v>2160000</v>
      </c>
      <c r="I39" s="77">
        <v>19</v>
      </c>
      <c r="K39" s="78"/>
    </row>
    <row r="40" spans="1:11" s="75" customFormat="1" ht="15" customHeight="1">
      <c r="A40" s="79" t="s">
        <v>47</v>
      </c>
      <c r="B40" s="80"/>
      <c r="C40" s="80"/>
      <c r="D40" s="80"/>
      <c r="E40" s="80"/>
      <c r="F40" s="80"/>
      <c r="G40" s="80"/>
      <c r="H40" s="81"/>
      <c r="I40" s="82"/>
    </row>
    <row r="41" spans="1:11" s="75" customFormat="1" ht="30" customHeight="1">
      <c r="A41" s="209" t="s">
        <v>48</v>
      </c>
      <c r="B41" s="210"/>
      <c r="C41" s="210"/>
      <c r="D41" s="210"/>
      <c r="E41" s="210"/>
      <c r="F41" s="210"/>
      <c r="G41" s="210"/>
      <c r="H41" s="211"/>
      <c r="I41" s="83"/>
    </row>
    <row r="42" spans="1:11" ht="15.75" thickBot="1">
      <c r="A42" s="187"/>
      <c r="B42" s="188"/>
      <c r="C42" s="188"/>
      <c r="D42" s="188"/>
      <c r="E42" s="188"/>
      <c r="F42" s="188"/>
      <c r="G42" s="188"/>
      <c r="H42" s="189"/>
      <c r="I42" s="83"/>
      <c r="J42" s="84"/>
    </row>
    <row r="43" spans="1:11">
      <c r="A43" s="190"/>
      <c r="B43" s="190"/>
      <c r="C43" s="190"/>
      <c r="D43" s="190"/>
      <c r="E43" s="190"/>
      <c r="F43" s="190"/>
      <c r="G43" s="190"/>
      <c r="H43" s="85"/>
      <c r="I43" s="85"/>
    </row>
    <row r="44" spans="1:11">
      <c r="H44" s="99"/>
    </row>
    <row r="45" spans="1:11">
      <c r="H45" s="158"/>
    </row>
    <row r="197" spans="10:11" s="86" customFormat="1">
      <c r="J197" s="2"/>
      <c r="K197" s="2"/>
    </row>
    <row r="198" spans="10:11" s="86" customFormat="1">
      <c r="J198" s="2"/>
      <c r="K198" s="2"/>
    </row>
    <row r="199" spans="10:11" s="86" customFormat="1">
      <c r="J199" s="2"/>
      <c r="K199" s="2"/>
    </row>
    <row r="200" spans="10:11" s="86" customFormat="1">
      <c r="J200" s="2"/>
      <c r="K200" s="2"/>
    </row>
    <row r="201" spans="10:11" s="86" customFormat="1">
      <c r="J201" s="2"/>
      <c r="K201" s="2"/>
    </row>
    <row r="202" spans="10:11" s="86" customFormat="1">
      <c r="J202" s="2"/>
      <c r="K202" s="2"/>
    </row>
    <row r="203" spans="10:11" s="86" customFormat="1">
      <c r="J203" s="2"/>
      <c r="K203" s="2"/>
    </row>
    <row r="204" spans="10:11" s="86" customFormat="1">
      <c r="J204" s="2"/>
      <c r="K204" s="2"/>
    </row>
  </sheetData>
  <mergeCells count="21">
    <mergeCell ref="A34:G34"/>
    <mergeCell ref="A39:G39"/>
    <mergeCell ref="A41:H41"/>
    <mergeCell ref="A42:H42"/>
    <mergeCell ref="A43:G43"/>
    <mergeCell ref="A33:G33"/>
    <mergeCell ref="A1:H1"/>
    <mergeCell ref="B2:H2"/>
    <mergeCell ref="B3:H3"/>
    <mergeCell ref="B4:H4"/>
    <mergeCell ref="B5:H5"/>
    <mergeCell ref="A6:A7"/>
    <mergeCell ref="B6:B7"/>
    <mergeCell ref="C6:C7"/>
    <mergeCell ref="D6:D7"/>
    <mergeCell ref="E6:E7"/>
    <mergeCell ref="F6:F7"/>
    <mergeCell ref="G6:H6"/>
    <mergeCell ref="A13:G13"/>
    <mergeCell ref="A19:G19"/>
    <mergeCell ref="A22:G22"/>
  </mergeCells>
  <printOptions horizontalCentered="1"/>
  <pageMargins left="0.78740157480314965" right="0.78740157480314965" top="1.1811023622047243" bottom="0.78740157480314965" header="0.31496062992125984" footer="0.31496062992125984"/>
  <pageSetup paperSize="9" scale="59" fitToHeight="0" orientation="portrait" r:id="rId1"/>
  <headerFooter differentFirst="1"/>
  <ignoredErrors>
    <ignoredError sqref="G36:H37 G20:H21" unlockedFormula="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8B9A6-2EC6-4D76-8133-D08EB9C0FAB0}">
  <dimension ref="B1:F6"/>
  <sheetViews>
    <sheetView showGridLines="0" workbookViewId="0">
      <selection activeCell="B2" sqref="B2:F6"/>
    </sheetView>
  </sheetViews>
  <sheetFormatPr defaultRowHeight="14.25"/>
  <cols>
    <col min="2" max="2" width="25" customWidth="1"/>
    <col min="3" max="3" width="25.625" customWidth="1"/>
    <col min="4" max="4" width="16.375" customWidth="1"/>
    <col min="5" max="5" width="11.625" customWidth="1"/>
    <col min="6" max="6" width="26.875" customWidth="1"/>
  </cols>
  <sheetData>
    <row r="1" spans="2:6" ht="15" thickBot="1"/>
    <row r="2" spans="2:6" ht="33.75" customHeight="1" thickBot="1">
      <c r="B2" s="231" t="s">
        <v>293</v>
      </c>
      <c r="C2" s="232"/>
      <c r="D2" s="232"/>
      <c r="E2" s="232"/>
      <c r="F2" s="233"/>
    </row>
    <row r="3" spans="2:6" ht="45">
      <c r="B3" s="116" t="s">
        <v>288</v>
      </c>
      <c r="C3" s="117" t="s">
        <v>289</v>
      </c>
      <c r="D3" s="118" t="s">
        <v>290</v>
      </c>
      <c r="E3" s="117" t="s">
        <v>291</v>
      </c>
      <c r="F3" s="119" t="s">
        <v>292</v>
      </c>
    </row>
    <row r="4" spans="2:6" ht="28.5">
      <c r="B4" s="109" t="s">
        <v>294</v>
      </c>
      <c r="C4" s="121">
        <f>ROUND($C$6*D4,2)</f>
        <v>1080000</v>
      </c>
      <c r="D4" s="105">
        <v>0.5</v>
      </c>
      <c r="E4" s="106">
        <v>15</v>
      </c>
      <c r="F4" s="122">
        <f>(C6/E4)/2</f>
        <v>72000</v>
      </c>
    </row>
    <row r="5" spans="2:6" ht="42.75">
      <c r="B5" s="109" t="s">
        <v>295</v>
      </c>
      <c r="C5" s="121">
        <f>ROUND($C$6*D5,2)</f>
        <v>1080000</v>
      </c>
      <c r="D5" s="105">
        <v>0.5</v>
      </c>
      <c r="E5" s="106">
        <v>1</v>
      </c>
      <c r="F5" s="111" t="s">
        <v>297</v>
      </c>
    </row>
    <row r="6" spans="2:6" ht="15.75" thickBot="1">
      <c r="B6" s="112" t="s">
        <v>296</v>
      </c>
      <c r="C6" s="120">
        <f>'PLANILHA FINAL'!H39</f>
        <v>2160000</v>
      </c>
      <c r="D6" s="113">
        <f>SUM(D4:D5)</f>
        <v>1</v>
      </c>
      <c r="E6" s="114"/>
      <c r="F6" s="115"/>
    </row>
  </sheetData>
  <mergeCells count="1">
    <mergeCell ref="B2:F2"/>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834AC-266B-4FDC-B2FB-3D83F0057EB4}">
  <dimension ref="B1:J21"/>
  <sheetViews>
    <sheetView showGridLines="0" workbookViewId="0">
      <selection activeCell="G27" sqref="G27"/>
    </sheetView>
  </sheetViews>
  <sheetFormatPr defaultRowHeight="14.25"/>
  <cols>
    <col min="2" max="2" width="24.25" customWidth="1"/>
    <col min="3" max="10" width="15.75" customWidth="1"/>
  </cols>
  <sheetData>
    <row r="1" spans="2:10" ht="15" thickBot="1"/>
    <row r="2" spans="2:10" ht="25.5" customHeight="1">
      <c r="B2" s="234" t="s">
        <v>320</v>
      </c>
      <c r="C2" s="235"/>
      <c r="D2" s="235"/>
      <c r="E2" s="235"/>
      <c r="F2" s="235"/>
      <c r="G2" s="235"/>
      <c r="H2" s="235"/>
      <c r="I2" s="235"/>
      <c r="J2" s="236"/>
    </row>
    <row r="3" spans="2:10" ht="49.5" customHeight="1">
      <c r="B3" s="237" t="s">
        <v>321</v>
      </c>
      <c r="C3" s="238"/>
      <c r="D3" s="238"/>
      <c r="E3" s="238"/>
      <c r="F3" s="238"/>
      <c r="G3" s="238"/>
      <c r="H3" s="238"/>
      <c r="I3" s="238"/>
      <c r="J3" s="239"/>
    </row>
    <row r="4" spans="2:10" ht="15">
      <c r="B4" s="107" t="s">
        <v>299</v>
      </c>
      <c r="C4" s="103" t="s">
        <v>305</v>
      </c>
      <c r="D4" s="103" t="s">
        <v>306</v>
      </c>
      <c r="E4" s="103" t="s">
        <v>307</v>
      </c>
      <c r="F4" s="103" t="s">
        <v>308</v>
      </c>
      <c r="G4" s="103" t="s">
        <v>309</v>
      </c>
      <c r="H4" s="103" t="s">
        <v>310</v>
      </c>
      <c r="I4" s="103" t="s">
        <v>311</v>
      </c>
      <c r="J4" s="108" t="s">
        <v>312</v>
      </c>
    </row>
    <row r="5" spans="2:10">
      <c r="B5" s="133" t="s">
        <v>300</v>
      </c>
      <c r="C5" s="104">
        <v>2</v>
      </c>
      <c r="D5" s="104">
        <v>2</v>
      </c>
      <c r="E5" s="104">
        <v>2</v>
      </c>
      <c r="F5" s="104">
        <v>2</v>
      </c>
      <c r="G5" s="104">
        <v>2</v>
      </c>
      <c r="H5" s="104">
        <v>2</v>
      </c>
      <c r="I5" s="104">
        <v>2</v>
      </c>
      <c r="J5" s="110">
        <v>2</v>
      </c>
    </row>
    <row r="6" spans="2:10">
      <c r="B6" s="133" t="s">
        <v>301</v>
      </c>
      <c r="C6" s="136">
        <v>4.2680000000000003E-2</v>
      </c>
      <c r="D6" s="136">
        <v>4.2680000000000003E-2</v>
      </c>
      <c r="E6" s="136">
        <v>5.8389999999999997E-2</v>
      </c>
      <c r="F6" s="136">
        <v>5.2740000000000002E-2</v>
      </c>
      <c r="G6" s="136">
        <v>4.7559999999999998E-2</v>
      </c>
      <c r="H6" s="136">
        <v>9.0190000000000006E-2</v>
      </c>
      <c r="I6" s="136">
        <v>8.43E-2</v>
      </c>
      <c r="J6" s="137">
        <v>8.43E-2</v>
      </c>
    </row>
    <row r="7" spans="2:10">
      <c r="B7" s="133" t="s">
        <v>302</v>
      </c>
      <c r="C7" s="139">
        <f>ROUND($B$17*C6,2)</f>
        <v>92188.800000000003</v>
      </c>
      <c r="D7" s="139">
        <f t="shared" ref="D7:J7" si="0">ROUND($B$17*D6,2)</f>
        <v>92188.800000000003</v>
      </c>
      <c r="E7" s="139">
        <f t="shared" si="0"/>
        <v>126122.4</v>
      </c>
      <c r="F7" s="139">
        <f t="shared" si="0"/>
        <v>113918.39999999999</v>
      </c>
      <c r="G7" s="139">
        <f t="shared" si="0"/>
        <v>102729.60000000001</v>
      </c>
      <c r="H7" s="139">
        <f t="shared" si="0"/>
        <v>194810.4</v>
      </c>
      <c r="I7" s="139">
        <f t="shared" si="0"/>
        <v>182088</v>
      </c>
      <c r="J7" s="140">
        <f t="shared" si="0"/>
        <v>182088</v>
      </c>
    </row>
    <row r="8" spans="2:10">
      <c r="B8" s="133" t="s">
        <v>303</v>
      </c>
      <c r="C8" s="136">
        <f>C6</f>
        <v>4.2680000000000003E-2</v>
      </c>
      <c r="D8" s="136">
        <f>C8+D6</f>
        <v>8.5360000000000005E-2</v>
      </c>
      <c r="E8" s="136">
        <f t="shared" ref="E8:J8" si="1">D8+E6</f>
        <v>0.14374999999999999</v>
      </c>
      <c r="F8" s="136">
        <f t="shared" si="1"/>
        <v>0.19649</v>
      </c>
      <c r="G8" s="136">
        <f t="shared" si="1"/>
        <v>0.24404999999999999</v>
      </c>
      <c r="H8" s="136">
        <f t="shared" si="1"/>
        <v>0.33423999999999998</v>
      </c>
      <c r="I8" s="136">
        <f t="shared" si="1"/>
        <v>0.41853999999999997</v>
      </c>
      <c r="J8" s="137">
        <f t="shared" si="1"/>
        <v>0.50283999999999995</v>
      </c>
    </row>
    <row r="9" spans="2:10">
      <c r="B9" s="133" t="s">
        <v>304</v>
      </c>
      <c r="C9" s="139">
        <f>C7</f>
        <v>92188.800000000003</v>
      </c>
      <c r="D9" s="139">
        <f>C9+D7</f>
        <v>184377.60000000001</v>
      </c>
      <c r="E9" s="139">
        <f t="shared" ref="E9:J9" si="2">D9+E7</f>
        <v>310500</v>
      </c>
      <c r="F9" s="139">
        <f t="shared" si="2"/>
        <v>424418.4</v>
      </c>
      <c r="G9" s="139">
        <f t="shared" si="2"/>
        <v>527148</v>
      </c>
      <c r="H9" s="139">
        <f t="shared" si="2"/>
        <v>721958.40000000002</v>
      </c>
      <c r="I9" s="139">
        <f t="shared" si="2"/>
        <v>904046.4</v>
      </c>
      <c r="J9" s="140">
        <f t="shared" si="2"/>
        <v>1086134.3999999999</v>
      </c>
    </row>
    <row r="10" spans="2:10" ht="15">
      <c r="B10" s="107" t="s">
        <v>299</v>
      </c>
      <c r="C10" s="103" t="s">
        <v>313</v>
      </c>
      <c r="D10" s="103" t="s">
        <v>314</v>
      </c>
      <c r="E10" s="103" t="s">
        <v>315</v>
      </c>
      <c r="F10" s="103" t="s">
        <v>316</v>
      </c>
      <c r="G10" s="103" t="s">
        <v>317</v>
      </c>
      <c r="H10" s="103" t="s">
        <v>318</v>
      </c>
      <c r="I10" s="103" t="s">
        <v>319</v>
      </c>
      <c r="J10" s="132"/>
    </row>
    <row r="11" spans="2:10">
      <c r="B11" s="133" t="s">
        <v>300</v>
      </c>
      <c r="C11" s="104">
        <v>2</v>
      </c>
      <c r="D11" s="104">
        <v>2</v>
      </c>
      <c r="E11" s="104">
        <v>2</v>
      </c>
      <c r="F11" s="104">
        <v>2</v>
      </c>
      <c r="G11" s="104">
        <v>2</v>
      </c>
      <c r="H11" s="104">
        <v>2</v>
      </c>
      <c r="I11" s="104">
        <v>2</v>
      </c>
      <c r="J11" s="110"/>
    </row>
    <row r="12" spans="2:10">
      <c r="B12" s="133" t="s">
        <v>301</v>
      </c>
      <c r="C12" s="136">
        <v>8.9940000000000006E-2</v>
      </c>
      <c r="D12" s="136">
        <v>8.9940000000000006E-2</v>
      </c>
      <c r="E12" s="136">
        <v>8.047E-2</v>
      </c>
      <c r="F12" s="136">
        <v>5.8369999999999998E-2</v>
      </c>
      <c r="G12" s="136">
        <v>7.4219999999999994E-2</v>
      </c>
      <c r="H12" s="136">
        <v>5.1889999999999999E-2</v>
      </c>
      <c r="I12" s="136">
        <v>5.2330000000000002E-2</v>
      </c>
      <c r="J12" s="110"/>
    </row>
    <row r="13" spans="2:10">
      <c r="B13" s="133" t="s">
        <v>302</v>
      </c>
      <c r="C13" s="139">
        <f>ROUND($B$17*C12,2)</f>
        <v>194270.4</v>
      </c>
      <c r="D13" s="139">
        <f t="shared" ref="D13:H13" si="3">ROUND($B$17*D12,2)</f>
        <v>194270.4</v>
      </c>
      <c r="E13" s="139">
        <f t="shared" si="3"/>
        <v>173815.2</v>
      </c>
      <c r="F13" s="139">
        <f t="shared" si="3"/>
        <v>126079.2</v>
      </c>
      <c r="G13" s="139">
        <f t="shared" si="3"/>
        <v>160315.20000000001</v>
      </c>
      <c r="H13" s="139">
        <f t="shared" si="3"/>
        <v>112082.4</v>
      </c>
      <c r="I13" s="139">
        <f>ROUND($B$17*I12,2)</f>
        <v>113032.8</v>
      </c>
      <c r="J13" s="140"/>
    </row>
    <row r="14" spans="2:10">
      <c r="B14" s="133" t="s">
        <v>303</v>
      </c>
      <c r="C14" s="136">
        <f>C12+J8</f>
        <v>0.59277999999999997</v>
      </c>
      <c r="D14" s="136">
        <f>C14+D12</f>
        <v>0.68271999999999999</v>
      </c>
      <c r="E14" s="136">
        <f t="shared" ref="E14:I14" si="4">D14+E12</f>
        <v>0.76319000000000004</v>
      </c>
      <c r="F14" s="136">
        <f t="shared" si="4"/>
        <v>0.82156000000000007</v>
      </c>
      <c r="G14" s="136">
        <f t="shared" si="4"/>
        <v>0.89578000000000002</v>
      </c>
      <c r="H14" s="136">
        <f t="shared" si="4"/>
        <v>0.94767000000000001</v>
      </c>
      <c r="I14" s="136">
        <f t="shared" si="4"/>
        <v>1</v>
      </c>
      <c r="J14" s="110"/>
    </row>
    <row r="15" spans="2:10" ht="15.75" thickBot="1">
      <c r="B15" s="134" t="s">
        <v>304</v>
      </c>
      <c r="C15" s="141">
        <f>C13+J9</f>
        <v>1280404.7999999998</v>
      </c>
      <c r="D15" s="141">
        <f>C15+D13</f>
        <v>1474675.1999999997</v>
      </c>
      <c r="E15" s="141">
        <f t="shared" ref="E15:H15" si="5">D15+E13</f>
        <v>1648490.3999999997</v>
      </c>
      <c r="F15" s="141">
        <f t="shared" si="5"/>
        <v>1774569.5999999996</v>
      </c>
      <c r="G15" s="141">
        <f t="shared" si="5"/>
        <v>1934884.7999999996</v>
      </c>
      <c r="H15" s="141">
        <f t="shared" si="5"/>
        <v>2046967.1999999995</v>
      </c>
      <c r="I15" s="157">
        <f>B17</f>
        <v>2160000</v>
      </c>
      <c r="J15" s="115"/>
    </row>
    <row r="17" spans="2:8">
      <c r="B17" s="98">
        <f>'PLANILHA FINAL'!H39</f>
        <v>2160000</v>
      </c>
    </row>
    <row r="19" spans="2:8">
      <c r="H19" s="138"/>
    </row>
    <row r="20" spans="2:8">
      <c r="H20" s="138"/>
    </row>
    <row r="21" spans="2:8">
      <c r="H21" s="138"/>
    </row>
  </sheetData>
  <mergeCells count="2">
    <mergeCell ref="B2:J2"/>
    <mergeCell ref="B3:J3"/>
  </mergeCells>
  <phoneticPr fontId="21" type="noConversion"/>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EAE75-4DA1-4219-92AC-6C618C2A007E}">
  <dimension ref="B3:L30"/>
  <sheetViews>
    <sheetView showGridLines="0" workbookViewId="0">
      <selection activeCell="R8" sqref="R8"/>
    </sheetView>
  </sheetViews>
  <sheetFormatPr defaultRowHeight="14.25"/>
  <cols>
    <col min="3" max="3" width="31.875" customWidth="1"/>
    <col min="4" max="4" width="16.625" customWidth="1"/>
    <col min="5" max="5" width="10.375" customWidth="1"/>
    <col min="6" max="6" width="15.625" customWidth="1"/>
    <col min="7" max="7" width="20.125" customWidth="1"/>
    <col min="8" max="8" width="10.25" customWidth="1"/>
    <col min="9" max="9" width="10.875" customWidth="1"/>
    <col min="10" max="10" width="9.625" customWidth="1"/>
    <col min="11" max="11" width="6.375" customWidth="1"/>
  </cols>
  <sheetData>
    <row r="3" spans="2:10" ht="18.75" customHeight="1" thickBot="1">
      <c r="B3" s="263" t="s">
        <v>331</v>
      </c>
      <c r="C3" s="263"/>
      <c r="D3" s="263"/>
      <c r="E3" s="263"/>
      <c r="F3" s="263"/>
      <c r="G3" s="263"/>
      <c r="H3" s="263"/>
      <c r="I3" s="263"/>
      <c r="J3" s="263"/>
    </row>
    <row r="4" spans="2:10" ht="15">
      <c r="B4" s="259" t="s">
        <v>330</v>
      </c>
      <c r="C4" s="260"/>
      <c r="D4" s="260"/>
      <c r="E4" s="260"/>
      <c r="F4" s="260"/>
      <c r="G4" s="260"/>
      <c r="H4" s="260"/>
      <c r="I4" s="261">
        <f>PROPOSTA!C6/1.4732</f>
        <v>1466196.0358403474</v>
      </c>
      <c r="J4" s="262"/>
    </row>
    <row r="5" spans="2:10" ht="45" customHeight="1">
      <c r="B5" s="258" t="s">
        <v>4</v>
      </c>
      <c r="C5" s="264" t="s">
        <v>7</v>
      </c>
      <c r="D5" s="264" t="s">
        <v>322</v>
      </c>
      <c r="E5" s="264" t="s">
        <v>323</v>
      </c>
      <c r="F5" s="264" t="s">
        <v>324</v>
      </c>
      <c r="G5" s="266" t="s">
        <v>325</v>
      </c>
      <c r="H5" s="264" t="s">
        <v>326</v>
      </c>
      <c r="I5" s="264"/>
      <c r="J5" s="265"/>
    </row>
    <row r="6" spans="2:10">
      <c r="B6" s="258"/>
      <c r="C6" s="264"/>
      <c r="D6" s="264"/>
      <c r="E6" s="264"/>
      <c r="F6" s="264"/>
      <c r="G6" s="266"/>
      <c r="H6" s="106" t="s">
        <v>327</v>
      </c>
      <c r="I6" s="106" t="s">
        <v>328</v>
      </c>
      <c r="J6" s="148" t="s">
        <v>329</v>
      </c>
    </row>
    <row r="7" spans="2:10">
      <c r="B7" s="147">
        <v>1</v>
      </c>
      <c r="C7" s="104" t="s">
        <v>336</v>
      </c>
      <c r="D7" s="139">
        <f>E7*$I$4</f>
        <v>80640.781971219112</v>
      </c>
      <c r="E7" s="142">
        <v>5.5E-2</v>
      </c>
      <c r="F7" s="104"/>
      <c r="G7" s="106" t="s">
        <v>347</v>
      </c>
      <c r="H7" s="143">
        <v>0.03</v>
      </c>
      <c r="I7" s="143">
        <v>0.04</v>
      </c>
      <c r="J7" s="149">
        <v>5.5E-2</v>
      </c>
    </row>
    <row r="8" spans="2:10">
      <c r="B8" s="147">
        <v>2</v>
      </c>
      <c r="C8" s="104" t="s">
        <v>337</v>
      </c>
      <c r="D8" s="139">
        <f t="shared" ref="D8:D15" si="0">E8*$I$4</f>
        <v>14661.960358403474</v>
      </c>
      <c r="E8" s="142">
        <v>0.01</v>
      </c>
      <c r="F8" s="104"/>
      <c r="G8" s="106" t="s">
        <v>347</v>
      </c>
      <c r="H8" s="143">
        <v>8.0000000000000002E-3</v>
      </c>
      <c r="I8" s="143">
        <v>8.0000000000000002E-3</v>
      </c>
      <c r="J8" s="149">
        <v>0.01</v>
      </c>
    </row>
    <row r="9" spans="2:10">
      <c r="B9" s="147">
        <v>3</v>
      </c>
      <c r="C9" s="104" t="s">
        <v>338</v>
      </c>
      <c r="D9" s="139">
        <f t="shared" si="0"/>
        <v>18620.689655172413</v>
      </c>
      <c r="E9" s="142">
        <v>1.2699999999999999E-2</v>
      </c>
      <c r="F9" s="104"/>
      <c r="G9" s="106" t="s">
        <v>347</v>
      </c>
      <c r="H9" s="143">
        <v>9.7000000000000003E-3</v>
      </c>
      <c r="I9" s="143">
        <v>1.2699999999999999E-2</v>
      </c>
      <c r="J9" s="149">
        <v>1.2699999999999999E-2</v>
      </c>
    </row>
    <row r="10" spans="2:10">
      <c r="B10" s="147">
        <v>4</v>
      </c>
      <c r="C10" s="104" t="s">
        <v>339</v>
      </c>
      <c r="D10" s="139">
        <f t="shared" si="0"/>
        <v>20380.124898180828</v>
      </c>
      <c r="E10" s="142">
        <v>1.3899999999999999E-2</v>
      </c>
      <c r="F10" s="104"/>
      <c r="G10" s="106" t="s">
        <v>347</v>
      </c>
      <c r="H10" s="143">
        <v>5.8999999999999999E-3</v>
      </c>
      <c r="I10" s="143">
        <v>1.23E-2</v>
      </c>
      <c r="J10" s="149">
        <v>1.3899999999999999E-2</v>
      </c>
    </row>
    <row r="11" spans="2:10">
      <c r="B11" s="147">
        <v>5</v>
      </c>
      <c r="C11" s="104" t="s">
        <v>340</v>
      </c>
      <c r="D11" s="139">
        <f t="shared" si="0"/>
        <v>65978.821612815635</v>
      </c>
      <c r="E11" s="142">
        <v>4.4999999999999998E-2</v>
      </c>
      <c r="F11" s="104"/>
      <c r="G11" s="106" t="s">
        <v>347</v>
      </c>
      <c r="H11" s="143">
        <v>6.1600000000000002E-2</v>
      </c>
      <c r="I11" s="143">
        <v>7.3999999999999996E-2</v>
      </c>
      <c r="J11" s="149">
        <v>8.9599999999999999E-2</v>
      </c>
    </row>
    <row r="12" spans="2:10" ht="15">
      <c r="B12" s="147">
        <v>6</v>
      </c>
      <c r="C12" s="104" t="s">
        <v>341</v>
      </c>
      <c r="D12" s="156">
        <f>SUM(D13:D15)</f>
        <v>126825.95710019005</v>
      </c>
      <c r="E12" s="146">
        <f>SUM(E13:E15)</f>
        <v>8.6499999999999994E-2</v>
      </c>
      <c r="F12" s="240"/>
      <c r="G12" s="241"/>
      <c r="H12" s="241"/>
      <c r="I12" s="241"/>
      <c r="J12" s="242"/>
    </row>
    <row r="13" spans="2:10">
      <c r="B13" s="150" t="s">
        <v>332</v>
      </c>
      <c r="C13" s="104" t="s">
        <v>343</v>
      </c>
      <c r="D13" s="139">
        <f t="shared" si="0"/>
        <v>43985.881075210418</v>
      </c>
      <c r="E13" s="142">
        <v>0.03</v>
      </c>
      <c r="F13" s="243"/>
      <c r="G13" s="244"/>
      <c r="H13" s="244"/>
      <c r="I13" s="244"/>
      <c r="J13" s="245"/>
    </row>
    <row r="14" spans="2:10">
      <c r="B14" s="150" t="s">
        <v>333</v>
      </c>
      <c r="C14" s="104" t="s">
        <v>342</v>
      </c>
      <c r="D14" s="139">
        <f t="shared" si="0"/>
        <v>9530.2742329622579</v>
      </c>
      <c r="E14" s="142">
        <v>6.4999999999999997E-3</v>
      </c>
      <c r="F14" s="243"/>
      <c r="G14" s="244"/>
      <c r="H14" s="244"/>
      <c r="I14" s="244"/>
      <c r="J14" s="245"/>
    </row>
    <row r="15" spans="2:10">
      <c r="B15" s="150" t="s">
        <v>334</v>
      </c>
      <c r="C15" s="104" t="s">
        <v>344</v>
      </c>
      <c r="D15" s="139">
        <f t="shared" si="0"/>
        <v>73309.801792017373</v>
      </c>
      <c r="E15" s="142">
        <v>0.05</v>
      </c>
      <c r="F15" s="243"/>
      <c r="G15" s="244"/>
      <c r="H15" s="244"/>
      <c r="I15" s="244"/>
      <c r="J15" s="245"/>
    </row>
    <row r="16" spans="2:10">
      <c r="B16" s="150" t="s">
        <v>335</v>
      </c>
      <c r="C16" s="104" t="s">
        <v>345</v>
      </c>
      <c r="D16" s="104"/>
      <c r="E16" s="142"/>
      <c r="F16" s="246"/>
      <c r="G16" s="247"/>
      <c r="H16" s="247"/>
      <c r="I16" s="247"/>
      <c r="J16" s="248"/>
    </row>
    <row r="17" spans="2:12">
      <c r="B17" s="250"/>
      <c r="C17" s="251"/>
      <c r="D17" s="139"/>
      <c r="E17" s="104"/>
      <c r="F17" s="104"/>
      <c r="G17" s="255" t="s">
        <v>348</v>
      </c>
      <c r="H17" s="256"/>
      <c r="I17" s="256"/>
      <c r="J17" s="257"/>
    </row>
    <row r="18" spans="2:12">
      <c r="B18" s="250"/>
      <c r="C18" s="251"/>
      <c r="D18" s="139"/>
      <c r="E18" s="104"/>
      <c r="F18" s="104"/>
      <c r="G18" s="104" t="s">
        <v>349</v>
      </c>
      <c r="H18" s="135">
        <v>0.2034</v>
      </c>
      <c r="I18" s="135">
        <v>0.22120000000000001</v>
      </c>
      <c r="J18" s="151">
        <v>0.25</v>
      </c>
    </row>
    <row r="19" spans="2:12" ht="15.75" thickBot="1">
      <c r="B19" s="252" t="s">
        <v>346</v>
      </c>
      <c r="C19" s="253"/>
      <c r="D19" s="254"/>
      <c r="E19" s="152">
        <f>(((1+E7+E8+E9)*(1+E10)*(1+E11))/(1-E12))-1</f>
        <v>0.2499733238642583</v>
      </c>
      <c r="F19" s="153" t="s">
        <v>347</v>
      </c>
      <c r="G19" s="114" t="s">
        <v>350</v>
      </c>
      <c r="H19" s="154">
        <v>0.2034</v>
      </c>
      <c r="I19" s="154">
        <v>0.22120000000000001</v>
      </c>
      <c r="J19" s="155">
        <v>0.25</v>
      </c>
    </row>
    <row r="21" spans="2:12">
      <c r="B21" t="s">
        <v>351</v>
      </c>
    </row>
    <row r="22" spans="2:12">
      <c r="B22" s="100" t="s">
        <v>352</v>
      </c>
    </row>
    <row r="23" spans="2:12">
      <c r="B23" s="100" t="s">
        <v>353</v>
      </c>
      <c r="F23" s="144"/>
      <c r="G23" s="100"/>
      <c r="H23" s="100"/>
      <c r="I23" s="101"/>
      <c r="J23" s="238"/>
      <c r="L23" s="238"/>
    </row>
    <row r="24" spans="2:12">
      <c r="B24" s="100" t="s">
        <v>354</v>
      </c>
      <c r="G24" s="100"/>
      <c r="H24" s="100"/>
      <c r="I24" s="101"/>
      <c r="J24" s="238"/>
      <c r="L24" s="238"/>
    </row>
    <row r="25" spans="2:12">
      <c r="B25" s="100" t="s">
        <v>355</v>
      </c>
    </row>
    <row r="26" spans="2:12">
      <c r="B26" s="100" t="s">
        <v>356</v>
      </c>
    </row>
    <row r="27" spans="2:12">
      <c r="B27" s="100" t="s">
        <v>357</v>
      </c>
    </row>
    <row r="28" spans="2:12" ht="30.75" customHeight="1">
      <c r="B28" s="249" t="s">
        <v>358</v>
      </c>
      <c r="C28" s="249"/>
    </row>
    <row r="30" spans="2:12" ht="15">
      <c r="D30" s="101" t="s">
        <v>359</v>
      </c>
      <c r="E30" s="102">
        <v>15</v>
      </c>
      <c r="F30" s="145" t="s">
        <v>360</v>
      </c>
    </row>
  </sheetData>
  <mergeCells count="18">
    <mergeCell ref="B5:B6"/>
    <mergeCell ref="B4:H4"/>
    <mergeCell ref="I4:J4"/>
    <mergeCell ref="B3:J3"/>
    <mergeCell ref="B17:C17"/>
    <mergeCell ref="H5:J5"/>
    <mergeCell ref="G5:G6"/>
    <mergeCell ref="F5:F6"/>
    <mergeCell ref="E5:E6"/>
    <mergeCell ref="D5:D6"/>
    <mergeCell ref="C5:C6"/>
    <mergeCell ref="L23:L24"/>
    <mergeCell ref="F12:J16"/>
    <mergeCell ref="B28:C28"/>
    <mergeCell ref="B18:C18"/>
    <mergeCell ref="B19:D19"/>
    <mergeCell ref="G17:J17"/>
    <mergeCell ref="J23:J24"/>
  </mergeCells>
  <phoneticPr fontId="21" type="noConversion"/>
  <pageMargins left="0.511811024" right="0.511811024" top="0.78740157499999996" bottom="0.78740157499999996" header="0.31496062000000002" footer="0.31496062000000002"/>
  <ignoredErrors>
    <ignoredError sqref="D12" formula="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CF783-1191-4312-9648-FDF4DB482272}">
  <dimension ref="B1:D30"/>
  <sheetViews>
    <sheetView showGridLines="0" workbookViewId="0">
      <selection activeCell="B1" sqref="B1:D6"/>
    </sheetView>
  </sheetViews>
  <sheetFormatPr defaultColWidth="9.125" defaultRowHeight="14.25"/>
  <cols>
    <col min="1" max="1" width="4.125" style="160" customWidth="1"/>
    <col min="2" max="2" width="9.125" style="160"/>
    <col min="3" max="3" width="68.125" style="166" customWidth="1"/>
    <col min="4" max="4" width="18.125" style="160" customWidth="1"/>
    <col min="5" max="16384" width="9.125" style="160"/>
  </cols>
  <sheetData>
    <row r="1" spans="2:4" ht="18" customHeight="1">
      <c r="B1" s="268" t="s">
        <v>365</v>
      </c>
      <c r="C1" s="268"/>
      <c r="D1" s="268"/>
    </row>
    <row r="2" spans="2:4" s="162" customFormat="1" ht="20.100000000000001" customHeight="1">
      <c r="B2" s="269" t="s">
        <v>375</v>
      </c>
      <c r="C2" s="270"/>
      <c r="D2" s="161"/>
    </row>
    <row r="3" spans="2:4" s="162" customFormat="1" ht="73.5" customHeight="1">
      <c r="B3" s="271" t="s">
        <v>376</v>
      </c>
      <c r="C3" s="271"/>
      <c r="D3" s="163">
        <v>5.5E-2</v>
      </c>
    </row>
    <row r="4" spans="2:4" s="162" customFormat="1" ht="34.5" customHeight="1">
      <c r="B4" s="271" t="s">
        <v>377</v>
      </c>
      <c r="C4" s="271"/>
      <c r="D4" s="163">
        <v>0.01</v>
      </c>
    </row>
    <row r="5" spans="2:4" s="162" customFormat="1" ht="31.5" customHeight="1">
      <c r="B5" s="271" t="s">
        <v>378</v>
      </c>
      <c r="C5" s="271" t="s">
        <v>366</v>
      </c>
      <c r="D5" s="163">
        <v>1.2699999999999999E-2</v>
      </c>
    </row>
    <row r="6" spans="2:4" s="162" customFormat="1" ht="20.100000000000001" customHeight="1">
      <c r="B6" s="267" t="s">
        <v>367</v>
      </c>
      <c r="C6" s="267"/>
      <c r="D6" s="164">
        <f>SUM(D3:D5)</f>
        <v>7.7700000000000005E-2</v>
      </c>
    </row>
    <row r="7" spans="2:4" s="162" customFormat="1">
      <c r="C7" s="165"/>
    </row>
    <row r="8" spans="2:4" s="162" customFormat="1">
      <c r="C8" s="165"/>
    </row>
    <row r="9" spans="2:4" s="162" customFormat="1">
      <c r="C9" s="165"/>
    </row>
    <row r="10" spans="2:4" s="162" customFormat="1">
      <c r="C10" s="165"/>
    </row>
    <row r="11" spans="2:4" s="162" customFormat="1">
      <c r="C11" s="165"/>
    </row>
    <row r="12" spans="2:4" s="162" customFormat="1">
      <c r="C12" s="165"/>
    </row>
    <row r="13" spans="2:4" s="162" customFormat="1">
      <c r="C13" s="165"/>
    </row>
    <row r="14" spans="2:4" s="162" customFormat="1">
      <c r="C14" s="165"/>
    </row>
    <row r="15" spans="2:4" s="162" customFormat="1">
      <c r="C15" s="165"/>
    </row>
    <row r="16" spans="2:4" s="162" customFormat="1">
      <c r="C16" s="165"/>
    </row>
    <row r="17" spans="3:3" s="162" customFormat="1">
      <c r="C17" s="165"/>
    </row>
    <row r="18" spans="3:3" s="162" customFormat="1">
      <c r="C18" s="165"/>
    </row>
    <row r="19" spans="3:3" s="162" customFormat="1">
      <c r="C19" s="165"/>
    </row>
    <row r="20" spans="3:3" s="162" customFormat="1">
      <c r="C20" s="165"/>
    </row>
    <row r="21" spans="3:3" s="162" customFormat="1">
      <c r="C21" s="165"/>
    </row>
    <row r="22" spans="3:3" s="162" customFormat="1">
      <c r="C22" s="165"/>
    </row>
    <row r="23" spans="3:3" s="162" customFormat="1">
      <c r="C23" s="165"/>
    </row>
    <row r="24" spans="3:3" s="162" customFormat="1">
      <c r="C24" s="165"/>
    </row>
    <row r="25" spans="3:3" s="162" customFormat="1">
      <c r="C25" s="165"/>
    </row>
    <row r="26" spans="3:3" s="162" customFormat="1">
      <c r="C26" s="165"/>
    </row>
    <row r="27" spans="3:3" s="162" customFormat="1">
      <c r="C27" s="165"/>
    </row>
    <row r="28" spans="3:3" s="162" customFormat="1">
      <c r="C28" s="165"/>
    </row>
    <row r="29" spans="3:3" s="162" customFormat="1">
      <c r="C29" s="165"/>
    </row>
    <row r="30" spans="3:3" s="162" customFormat="1">
      <c r="C30" s="165"/>
    </row>
  </sheetData>
  <mergeCells count="6">
    <mergeCell ref="B6:C6"/>
    <mergeCell ref="B1:D1"/>
    <mergeCell ref="B2:C2"/>
    <mergeCell ref="B3:C3"/>
    <mergeCell ref="B4:C4"/>
    <mergeCell ref="B5:C5"/>
  </mergeCells>
  <pageMargins left="0.98425196850393704" right="0.39370078740157483" top="0.39370078740157483" bottom="0.59055118110236227" header="0.51181102362204722" footer="0.51181102362204722"/>
  <pageSetup paperSize="9" scale="90" orientation="portrait"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D3EBF-09C1-46E6-AE8A-CBAF524034F7}">
  <dimension ref="A1:C8"/>
  <sheetViews>
    <sheetView showGridLines="0" workbookViewId="0">
      <selection sqref="A1:C8"/>
    </sheetView>
  </sheetViews>
  <sheetFormatPr defaultColWidth="9.125" defaultRowHeight="12.75"/>
  <cols>
    <col min="1" max="1" width="9.125" style="167"/>
    <col min="2" max="2" width="54" style="167" customWidth="1"/>
    <col min="3" max="3" width="9.625" style="167" bestFit="1" customWidth="1"/>
    <col min="4" max="16384" width="9.125" style="167"/>
  </cols>
  <sheetData>
    <row r="1" spans="1:3" ht="15.75" customHeight="1">
      <c r="A1" s="272" t="s">
        <v>368</v>
      </c>
      <c r="B1" s="273"/>
      <c r="C1" s="274"/>
    </row>
    <row r="2" spans="1:3" ht="15.75" customHeight="1">
      <c r="A2" s="168">
        <v>1</v>
      </c>
      <c r="B2" s="169" t="s">
        <v>369</v>
      </c>
      <c r="C2" s="170"/>
    </row>
    <row r="3" spans="1:3" ht="15.75" customHeight="1">
      <c r="A3" s="171" t="s">
        <v>17</v>
      </c>
      <c r="B3" s="172" t="s">
        <v>370</v>
      </c>
      <c r="C3" s="170">
        <v>0.01</v>
      </c>
    </row>
    <row r="4" spans="1:3" ht="15.75" customHeight="1">
      <c r="A4" s="168">
        <v>2</v>
      </c>
      <c r="B4" s="169" t="s">
        <v>371</v>
      </c>
      <c r="C4" s="170"/>
    </row>
    <row r="5" spans="1:3" ht="15.75" customHeight="1">
      <c r="A5" s="171" t="s">
        <v>266</v>
      </c>
      <c r="B5" s="172" t="s">
        <v>370</v>
      </c>
      <c r="C5" s="170">
        <v>3.8999999999999998E-3</v>
      </c>
    </row>
    <row r="6" spans="1:3" ht="15.75" customHeight="1">
      <c r="A6" s="168">
        <v>3</v>
      </c>
      <c r="B6" s="169" t="s">
        <v>372</v>
      </c>
      <c r="C6" s="170"/>
    </row>
    <row r="7" spans="1:3" ht="15.75" customHeight="1">
      <c r="A7" s="171" t="s">
        <v>373</v>
      </c>
      <c r="B7" s="172" t="s">
        <v>374</v>
      </c>
      <c r="C7" s="170">
        <v>4.4999999999999998E-2</v>
      </c>
    </row>
    <row r="8" spans="1:3" ht="15.75" customHeight="1">
      <c r="A8" s="173"/>
      <c r="B8" s="169" t="s">
        <v>296</v>
      </c>
      <c r="C8" s="174">
        <f>C3+C5+C7</f>
        <v>5.8899999999999994E-2</v>
      </c>
    </row>
  </sheetData>
  <mergeCells count="1">
    <mergeCell ref="A1:C1"/>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PLANILHA</vt:lpstr>
      <vt:lpstr>DNIT JAN-24</vt:lpstr>
      <vt:lpstr>DESPESAS DIVERSAS</vt:lpstr>
      <vt:lpstr>PLANILHA FINAL</vt:lpstr>
      <vt:lpstr>PROPOSTA</vt:lpstr>
      <vt:lpstr>CFF</vt:lpstr>
      <vt:lpstr>BDI</vt:lpstr>
      <vt:lpstr>CUSTO.ADM.</vt:lpstr>
      <vt:lpstr>REM.EMP.</vt:lpstr>
      <vt:lpstr>'DNIT JAN-24'!Area_de_impressao</vt:lpstr>
      <vt:lpstr>PLANILHA!Area_de_impressao</vt:lpstr>
      <vt:lpstr>'PLANILHA FINAL'!Area_de_impressao</vt:lpstr>
      <vt:lpstr>'DNIT JAN-24'!Titulos_de_impressao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Geosistemas Engenharia e Planejamento LTDA</dc:creator>
  <cp:lastModifiedBy>Delcio Chicora</cp:lastModifiedBy>
  <dcterms:created xsi:type="dcterms:W3CDTF">2024-07-29T16:12:13Z</dcterms:created>
  <dcterms:modified xsi:type="dcterms:W3CDTF">2024-09-19T12:15:26Z</dcterms:modified>
</cp:coreProperties>
</file>