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UBLICO-DEMANT\02. CONTRATAÇÕES\TR ILUMINAÇÃO DA FAIXA\"/>
    </mc:Choice>
  </mc:AlternateContent>
  <xr:revisionPtr revIDLastSave="0" documentId="13_ncr:1_{DA25691A-EE1C-440C-93CE-3F9769EE77D8}" xr6:coauthVersionLast="47" xr6:coauthVersionMax="47" xr10:uidLastSave="{00000000-0000-0000-0000-000000000000}"/>
  <bookViews>
    <workbookView xWindow="-120" yWindow="-120" windowWidth="29040" windowHeight="15720" xr2:uid="{605EF370-6533-4F14-846B-1A1DBB3EB5CF}"/>
  </bookViews>
  <sheets>
    <sheet name="Resumo" sheetId="1" r:id="rId1"/>
    <sheet name="Paineis" sheetId="2" r:id="rId2"/>
    <sheet name="Circuitos" sheetId="5" r:id="rId3"/>
  </sheets>
  <externalReferences>
    <externalReference r:id="rId4"/>
  </externalReferences>
  <definedNames>
    <definedName name="___xlnm.Print_Area_2">#REF!</definedName>
    <definedName name="___xlnm.Print_Area_3">#REF!</definedName>
    <definedName name="___xlnm.Print_Area_3_1">#REF!</definedName>
    <definedName name="___xlnm.Print_Titles_2">#REF!</definedName>
    <definedName name="_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2">Circuitos!$B$2:$L$98</definedName>
    <definedName name="_xlnm.Print_Area" localSheetId="1">Paineis!$B$2:$L$54</definedName>
    <definedName name="_xlnm.Print_Area" localSheetId="0">Resumo!$B$2:$L$75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>#REF!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ableName">"Dummy"</definedName>
    <definedName name="teste">"$#REF!.$A$1:$B$3278"</definedName>
    <definedName name="_xlnm.Print_Titles" localSheetId="2">Circuitos!$2:$3</definedName>
    <definedName name="_xlnm.Print_Titles" localSheetId="1">Paineis!$2:$3</definedName>
    <definedName name="_xlnm.Print_Titles" localSheetId="0">Resumo!$2:$3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4" i="5" l="1"/>
  <c r="H94" i="5"/>
  <c r="G50" i="2"/>
  <c r="F25" i="1" s="1"/>
  <c r="G25" i="1" s="1"/>
  <c r="H50" i="2"/>
  <c r="F21" i="1"/>
  <c r="G21" i="1" s="1"/>
  <c r="G20" i="1" s="1"/>
  <c r="G63" i="1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5" i="5"/>
  <c r="K69" i="1"/>
  <c r="K67" i="1"/>
  <c r="K66" i="1"/>
  <c r="K65" i="1"/>
  <c r="K63" i="1"/>
  <c r="K62" i="1"/>
  <c r="K61" i="1"/>
  <c r="K59" i="1"/>
  <c r="K58" i="1"/>
  <c r="K57" i="1"/>
  <c r="K56" i="1"/>
  <c r="K53" i="1"/>
  <c r="K52" i="1"/>
  <c r="K51" i="1"/>
  <c r="K50" i="1"/>
  <c r="K49" i="1"/>
  <c r="K48" i="1"/>
  <c r="K47" i="1"/>
  <c r="K45" i="1"/>
  <c r="K44" i="1"/>
  <c r="K43" i="1"/>
  <c r="K42" i="1"/>
  <c r="K41" i="1"/>
  <c r="K40" i="1"/>
  <c r="K39" i="1"/>
  <c r="K37" i="1"/>
  <c r="K36" i="1"/>
  <c r="K35" i="1"/>
  <c r="K34" i="1"/>
  <c r="K33" i="1"/>
  <c r="K32" i="1"/>
  <c r="K31" i="1"/>
  <c r="K30" i="1"/>
  <c r="K27" i="1"/>
  <c r="K25" i="1"/>
  <c r="K23" i="1"/>
  <c r="K22" i="1"/>
  <c r="K21" i="1"/>
  <c r="K18" i="1"/>
  <c r="K17" i="1"/>
  <c r="K16" i="1"/>
  <c r="K15" i="1"/>
  <c r="K14" i="1"/>
  <c r="K13" i="1"/>
  <c r="K12" i="1"/>
  <c r="K11" i="1"/>
  <c r="K10" i="1"/>
  <c r="K8" i="1"/>
  <c r="K7" i="1"/>
  <c r="K6" i="1"/>
  <c r="I69" i="1"/>
  <c r="I67" i="1"/>
  <c r="I66" i="1"/>
  <c r="I65" i="1"/>
  <c r="I63" i="1"/>
  <c r="I62" i="1"/>
  <c r="I61" i="1"/>
  <c r="I59" i="1"/>
  <c r="I58" i="1"/>
  <c r="I57" i="1"/>
  <c r="I56" i="1"/>
  <c r="I53" i="1"/>
  <c r="I52" i="1"/>
  <c r="I51" i="1"/>
  <c r="I50" i="1"/>
  <c r="I49" i="1"/>
  <c r="I48" i="1"/>
  <c r="I47" i="1"/>
  <c r="I45" i="1"/>
  <c r="I44" i="1"/>
  <c r="I43" i="1"/>
  <c r="I42" i="1"/>
  <c r="I41" i="1"/>
  <c r="I40" i="1"/>
  <c r="I39" i="1"/>
  <c r="I37" i="1"/>
  <c r="I36" i="1"/>
  <c r="I35" i="1"/>
  <c r="I34" i="1"/>
  <c r="I33" i="1"/>
  <c r="I32" i="1"/>
  <c r="I31" i="1"/>
  <c r="I30" i="1"/>
  <c r="I27" i="1"/>
  <c r="I25" i="1"/>
  <c r="I23" i="1"/>
  <c r="I22" i="1"/>
  <c r="I21" i="1"/>
  <c r="I18" i="1"/>
  <c r="I17" i="1"/>
  <c r="I16" i="1"/>
  <c r="I15" i="1"/>
  <c r="I14" i="1"/>
  <c r="I13" i="1"/>
  <c r="I12" i="1"/>
  <c r="I11" i="1"/>
  <c r="I10" i="1"/>
  <c r="I8" i="1"/>
  <c r="I7" i="1"/>
  <c r="I6" i="1"/>
  <c r="I5" i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" i="2"/>
  <c r="G69" i="1"/>
  <c r="G68" i="1" s="1"/>
  <c r="G66" i="1"/>
  <c r="G67" i="1"/>
  <c r="G65" i="1"/>
  <c r="G62" i="1"/>
  <c r="G61" i="1"/>
  <c r="G60" i="1" s="1"/>
  <c r="G57" i="1"/>
  <c r="G58" i="1"/>
  <c r="G59" i="1"/>
  <c r="G56" i="1"/>
  <c r="G55" i="1" s="1"/>
  <c r="G48" i="1"/>
  <c r="G49" i="1"/>
  <c r="G50" i="1"/>
  <c r="G51" i="1"/>
  <c r="G52" i="1"/>
  <c r="G53" i="1"/>
  <c r="G47" i="1"/>
  <c r="G46" i="1" s="1"/>
  <c r="G45" i="1"/>
  <c r="G44" i="1"/>
  <c r="G43" i="1"/>
  <c r="G42" i="1"/>
  <c r="G41" i="1"/>
  <c r="G40" i="1"/>
  <c r="G39" i="1"/>
  <c r="G38" i="1" s="1"/>
  <c r="G37" i="1"/>
  <c r="G36" i="1"/>
  <c r="G35" i="1"/>
  <c r="G34" i="1"/>
  <c r="G33" i="1"/>
  <c r="G32" i="1"/>
  <c r="G31" i="1"/>
  <c r="G30" i="1"/>
  <c r="G27" i="1"/>
  <c r="G23" i="1"/>
  <c r="G22" i="1"/>
  <c r="G18" i="1"/>
  <c r="G17" i="1"/>
  <c r="G16" i="1"/>
  <c r="G15" i="1"/>
  <c r="G14" i="1"/>
  <c r="G13" i="1"/>
  <c r="G12" i="1"/>
  <c r="G11" i="1"/>
  <c r="G10" i="1"/>
  <c r="G8" i="1"/>
  <c r="G7" i="1"/>
  <c r="G6" i="1"/>
  <c r="G5" i="1"/>
  <c r="G26" i="1"/>
  <c r="G29" i="1" l="1"/>
  <c r="G9" i="1"/>
  <c r="G4" i="1"/>
  <c r="G54" i="1"/>
  <c r="G28" i="1"/>
  <c r="K5" i="1" l="1"/>
  <c r="G64" i="1" l="1"/>
  <c r="G24" i="1"/>
  <c r="G19" i="1" s="1"/>
  <c r="G71" i="1" l="1"/>
  <c r="H21" i="1" s="1"/>
  <c r="L21" i="1" s="1"/>
  <c r="H57" i="1"/>
  <c r="L57" i="1" s="1"/>
  <c r="H8" i="1"/>
  <c r="L8" i="1" s="1"/>
  <c r="H37" i="1"/>
  <c r="L37" i="1" s="1"/>
  <c r="H41" i="1"/>
  <c r="L41" i="1" s="1"/>
  <c r="H36" i="1"/>
  <c r="L36" i="1" s="1"/>
  <c r="H49" i="1"/>
  <c r="L49" i="1" s="1"/>
  <c r="H35" i="1"/>
  <c r="L35" i="1" s="1"/>
  <c r="H17" i="1"/>
  <c r="L17" i="1" s="1"/>
  <c r="H44" i="1"/>
  <c r="L44" i="1" s="1"/>
  <c r="H58" i="1"/>
  <c r="L58" i="1" s="1"/>
  <c r="H42" i="1"/>
  <c r="L42" i="1" s="1"/>
  <c r="H67" i="1"/>
  <c r="L67" i="1" s="1"/>
  <c r="H61" i="1"/>
  <c r="L61" i="1" s="1"/>
  <c r="H6" i="1"/>
  <c r="L6" i="1" s="1"/>
  <c r="H7" i="1"/>
  <c r="L7" i="1" s="1"/>
  <c r="H5" i="1"/>
  <c r="L5" i="1" s="1"/>
  <c r="H25" i="1"/>
  <c r="H69" i="1"/>
  <c r="L69" i="1" s="1"/>
  <c r="H39" i="1"/>
  <c r="L39" i="1" s="1"/>
  <c r="H33" i="1"/>
  <c r="L33" i="1" s="1"/>
  <c r="H47" i="1"/>
  <c r="L47" i="1" s="1"/>
  <c r="H15" i="1"/>
  <c r="L15" i="1" s="1"/>
  <c r="H14" i="1"/>
  <c r="L14" i="1" s="1"/>
  <c r="H40" i="1"/>
  <c r="L40" i="1" s="1"/>
  <c r="H12" i="1"/>
  <c r="L12" i="1" s="1"/>
  <c r="H48" i="1"/>
  <c r="L48" i="1" s="1"/>
  <c r="H52" i="1"/>
  <c r="L52" i="1" s="1"/>
  <c r="H51" i="1"/>
  <c r="L51" i="1" s="1"/>
  <c r="H27" i="1"/>
  <c r="L27" i="1" s="1"/>
  <c r="H18" i="1"/>
  <c r="L18" i="1" s="1"/>
  <c r="H56" i="1"/>
  <c r="L56" i="1" s="1"/>
  <c r="H59" i="1"/>
  <c r="L59" i="1" s="1"/>
  <c r="H13" i="1"/>
  <c r="L13" i="1" s="1"/>
  <c r="H11" i="1"/>
  <c r="L11" i="1" s="1"/>
  <c r="H63" i="1"/>
  <c r="L63" i="1" s="1"/>
  <c r="H16" i="1"/>
  <c r="L16" i="1" s="1"/>
  <c r="H31" i="1"/>
  <c r="L31" i="1" s="1"/>
  <c r="H10" i="1"/>
  <c r="L10" i="1" s="1"/>
  <c r="H53" i="1"/>
  <c r="L53" i="1" s="1"/>
  <c r="H65" i="1"/>
  <c r="L65" i="1" s="1"/>
  <c r="H23" i="1"/>
  <c r="L23" i="1" s="1"/>
  <c r="H30" i="1"/>
  <c r="L30" i="1" s="1"/>
  <c r="H22" i="1"/>
  <c r="L22" i="1" s="1"/>
  <c r="H66" i="1"/>
  <c r="L66" i="1" s="1"/>
  <c r="H50" i="1"/>
  <c r="L50" i="1" s="1"/>
  <c r="H34" i="1"/>
  <c r="L34" i="1" s="1"/>
  <c r="H32" i="1"/>
  <c r="L32" i="1" s="1"/>
  <c r="H45" i="1"/>
  <c r="L45" i="1" s="1"/>
  <c r="H62" i="1"/>
  <c r="L62" i="1" s="1"/>
  <c r="H43" i="1"/>
  <c r="L43" i="1" s="1"/>
  <c r="L25" i="1"/>
  <c r="G7" i="2"/>
  <c r="G6" i="2"/>
  <c r="G19" i="2"/>
  <c r="G42" i="2"/>
  <c r="G39" i="2"/>
  <c r="G30" i="2"/>
  <c r="G21" i="2"/>
  <c r="G47" i="2"/>
  <c r="G35" i="2"/>
  <c r="G33" i="2"/>
  <c r="G26" i="2"/>
  <c r="G25" i="2"/>
  <c r="G45" i="2"/>
  <c r="G24" i="2"/>
  <c r="G16" i="2"/>
  <c r="G31" i="2"/>
  <c r="G8" i="2"/>
  <c r="G44" i="2"/>
  <c r="G12" i="2"/>
  <c r="G41" i="2"/>
  <c r="G46" i="2"/>
  <c r="G23" i="2"/>
  <c r="G36" i="2"/>
  <c r="G29" i="2"/>
  <c r="G38" i="2"/>
  <c r="G13" i="2"/>
  <c r="G10" i="2"/>
  <c r="G18" i="2"/>
  <c r="G27" i="2"/>
  <c r="G48" i="2"/>
  <c r="G14" i="2"/>
  <c r="G28" i="2"/>
  <c r="G11" i="2"/>
  <c r="G20" i="2"/>
  <c r="G37" i="2"/>
  <c r="G15" i="2"/>
  <c r="G22" i="2"/>
  <c r="G40" i="2"/>
  <c r="G17" i="2"/>
  <c r="G9" i="2"/>
  <c r="G43" i="2"/>
  <c r="G34" i="2"/>
  <c r="G32" i="2"/>
  <c r="G49" i="2"/>
  <c r="H49" i="2" s="1"/>
  <c r="L49" i="2" s="1"/>
  <c r="G5" i="2"/>
  <c r="G5" i="5"/>
  <c r="G68" i="5"/>
  <c r="H68" i="5" s="1"/>
  <c r="L68" i="5" s="1"/>
  <c r="G50" i="5"/>
  <c r="H50" i="5" s="1"/>
  <c r="L50" i="5" s="1"/>
  <c r="G85" i="5"/>
  <c r="H85" i="5" s="1"/>
  <c r="L85" i="5" s="1"/>
  <c r="G84" i="5"/>
  <c r="H84" i="5" s="1"/>
  <c r="L84" i="5" s="1"/>
  <c r="G83" i="5"/>
  <c r="H83" i="5" s="1"/>
  <c r="L83" i="5" s="1"/>
  <c r="G66" i="5"/>
  <c r="H66" i="5" s="1"/>
  <c r="L66" i="5" s="1"/>
  <c r="G80" i="5"/>
  <c r="H80" i="5" s="1"/>
  <c r="L80" i="5" s="1"/>
  <c r="G63" i="5"/>
  <c r="H63" i="5" s="1"/>
  <c r="L63" i="5" s="1"/>
  <c r="G47" i="5"/>
  <c r="H47" i="5" s="1"/>
  <c r="L47" i="5" s="1"/>
  <c r="G31" i="5"/>
  <c r="H31" i="5" s="1"/>
  <c r="L31" i="5" s="1"/>
  <c r="G15" i="5"/>
  <c r="H15" i="5" s="1"/>
  <c r="L15" i="5" s="1"/>
  <c r="G37" i="5"/>
  <c r="H37" i="5" s="1"/>
  <c r="L37" i="5" s="1"/>
  <c r="G67" i="5"/>
  <c r="H67" i="5" s="1"/>
  <c r="L67" i="5" s="1"/>
  <c r="G82" i="5"/>
  <c r="H82" i="5" s="1"/>
  <c r="L82" i="5" s="1"/>
  <c r="G62" i="5"/>
  <c r="H62" i="5" s="1"/>
  <c r="L62" i="5" s="1"/>
  <c r="G46" i="5"/>
  <c r="H46" i="5" s="1"/>
  <c r="L46" i="5" s="1"/>
  <c r="G30" i="5"/>
  <c r="H30" i="5" s="1"/>
  <c r="L30" i="5" s="1"/>
  <c r="G14" i="5"/>
  <c r="H14" i="5" s="1"/>
  <c r="L14" i="5" s="1"/>
  <c r="G36" i="5"/>
  <c r="H36" i="5" s="1"/>
  <c r="L36" i="5" s="1"/>
  <c r="G18" i="5"/>
  <c r="H18" i="5" s="1"/>
  <c r="L18" i="5" s="1"/>
  <c r="G32" i="5"/>
  <c r="H32" i="5" s="1"/>
  <c r="L32" i="5" s="1"/>
  <c r="G13" i="5"/>
  <c r="H13" i="5" s="1"/>
  <c r="L13" i="5" s="1"/>
  <c r="G20" i="5"/>
  <c r="H20" i="5" s="1"/>
  <c r="L20" i="5" s="1"/>
  <c r="G34" i="5"/>
  <c r="H34" i="5" s="1"/>
  <c r="L34" i="5" s="1"/>
  <c r="G48" i="5"/>
  <c r="H48" i="5" s="1"/>
  <c r="L48" i="5" s="1"/>
  <c r="G93" i="5"/>
  <c r="H93" i="5" s="1"/>
  <c r="L93" i="5" s="1"/>
  <c r="G92" i="5"/>
  <c r="H92" i="5" s="1"/>
  <c r="L92" i="5" s="1"/>
  <c r="G76" i="5"/>
  <c r="H76" i="5" s="1"/>
  <c r="L76" i="5" s="1"/>
  <c r="G60" i="5"/>
  <c r="H60" i="5" s="1"/>
  <c r="L60" i="5" s="1"/>
  <c r="G44" i="5"/>
  <c r="H44" i="5" s="1"/>
  <c r="L44" i="5" s="1"/>
  <c r="G28" i="5"/>
  <c r="H28" i="5" s="1"/>
  <c r="L28" i="5" s="1"/>
  <c r="G12" i="5"/>
  <c r="H12" i="5" s="1"/>
  <c r="L12" i="5" s="1"/>
  <c r="G21" i="5"/>
  <c r="H21" i="5" s="1"/>
  <c r="L21" i="5" s="1"/>
  <c r="G19" i="5"/>
  <c r="H19" i="5" s="1"/>
  <c r="L19" i="5" s="1"/>
  <c r="G17" i="5"/>
  <c r="H17" i="5" s="1"/>
  <c r="L17" i="5" s="1"/>
  <c r="G78" i="5"/>
  <c r="H78" i="5" s="1"/>
  <c r="L78" i="5" s="1"/>
  <c r="G91" i="5"/>
  <c r="H91" i="5" s="1"/>
  <c r="L91" i="5" s="1"/>
  <c r="G75" i="5"/>
  <c r="H75" i="5" s="1"/>
  <c r="L75" i="5" s="1"/>
  <c r="G59" i="5"/>
  <c r="H59" i="5" s="1"/>
  <c r="L59" i="5" s="1"/>
  <c r="G43" i="5"/>
  <c r="H43" i="5" s="1"/>
  <c r="L43" i="5" s="1"/>
  <c r="G27" i="5"/>
  <c r="H27" i="5" s="1"/>
  <c r="L27" i="5" s="1"/>
  <c r="G11" i="5"/>
  <c r="H11" i="5" s="1"/>
  <c r="L11" i="5" s="1"/>
  <c r="G52" i="5"/>
  <c r="H52" i="5" s="1"/>
  <c r="L52" i="5" s="1"/>
  <c r="G33" i="5"/>
  <c r="H33" i="5" s="1"/>
  <c r="L33" i="5" s="1"/>
  <c r="G49" i="5"/>
  <c r="H49" i="5" s="1"/>
  <c r="L49" i="5" s="1"/>
  <c r="G69" i="5"/>
  <c r="H69" i="5" s="1"/>
  <c r="L69" i="5" s="1"/>
  <c r="G51" i="5"/>
  <c r="H51" i="5" s="1"/>
  <c r="L51" i="5" s="1"/>
  <c r="G65" i="5"/>
  <c r="H65" i="5" s="1"/>
  <c r="L65" i="5" s="1"/>
  <c r="G64" i="5"/>
  <c r="H64" i="5" s="1"/>
  <c r="L64" i="5" s="1"/>
  <c r="G79" i="5"/>
  <c r="H79" i="5" s="1"/>
  <c r="L79" i="5" s="1"/>
  <c r="G77" i="5"/>
  <c r="H77" i="5" s="1"/>
  <c r="L77" i="5" s="1"/>
  <c r="G45" i="5"/>
  <c r="H45" i="5" s="1"/>
  <c r="L45" i="5" s="1"/>
  <c r="G74" i="5"/>
  <c r="H74" i="5" s="1"/>
  <c r="L74" i="5" s="1"/>
  <c r="G42" i="5"/>
  <c r="H42" i="5" s="1"/>
  <c r="L42" i="5" s="1"/>
  <c r="G26" i="5"/>
  <c r="H26" i="5" s="1"/>
  <c r="L26" i="5" s="1"/>
  <c r="G89" i="5"/>
  <c r="H89" i="5" s="1"/>
  <c r="L89" i="5" s="1"/>
  <c r="G73" i="5"/>
  <c r="H73" i="5" s="1"/>
  <c r="L73" i="5" s="1"/>
  <c r="G41" i="5"/>
  <c r="H41" i="5" s="1"/>
  <c r="L41" i="5" s="1"/>
  <c r="G25" i="5"/>
  <c r="H25" i="5" s="1"/>
  <c r="L25" i="5" s="1"/>
  <c r="G72" i="5"/>
  <c r="H72" i="5" s="1"/>
  <c r="L72" i="5" s="1"/>
  <c r="G8" i="5"/>
  <c r="H8" i="5" s="1"/>
  <c r="L8" i="5" s="1"/>
  <c r="G87" i="5"/>
  <c r="H87" i="5" s="1"/>
  <c r="L87" i="5" s="1"/>
  <c r="G71" i="5"/>
  <c r="H71" i="5" s="1"/>
  <c r="L71" i="5" s="1"/>
  <c r="G55" i="5"/>
  <c r="H55" i="5" s="1"/>
  <c r="L55" i="5" s="1"/>
  <c r="G39" i="5"/>
  <c r="H39" i="5" s="1"/>
  <c r="L39" i="5" s="1"/>
  <c r="G23" i="5"/>
  <c r="H23" i="5" s="1"/>
  <c r="L23" i="5" s="1"/>
  <c r="G7" i="5"/>
  <c r="H7" i="5" s="1"/>
  <c r="L7" i="5" s="1"/>
  <c r="G53" i="5"/>
  <c r="H53" i="5" s="1"/>
  <c r="L53" i="5" s="1"/>
  <c r="G35" i="5"/>
  <c r="H35" i="5" s="1"/>
  <c r="L35" i="5" s="1"/>
  <c r="G81" i="5"/>
  <c r="H81" i="5" s="1"/>
  <c r="L81" i="5" s="1"/>
  <c r="G16" i="5"/>
  <c r="H16" i="5" s="1"/>
  <c r="L16" i="5" s="1"/>
  <c r="G61" i="5"/>
  <c r="H61" i="5" s="1"/>
  <c r="L61" i="5" s="1"/>
  <c r="G29" i="5"/>
  <c r="H29" i="5" s="1"/>
  <c r="L29" i="5" s="1"/>
  <c r="G90" i="5"/>
  <c r="H90" i="5" s="1"/>
  <c r="L90" i="5" s="1"/>
  <c r="G58" i="5"/>
  <c r="H58" i="5" s="1"/>
  <c r="L58" i="5" s="1"/>
  <c r="G10" i="5"/>
  <c r="H10" i="5" s="1"/>
  <c r="L10" i="5" s="1"/>
  <c r="G57" i="5"/>
  <c r="H57" i="5" s="1"/>
  <c r="L57" i="5" s="1"/>
  <c r="G9" i="5"/>
  <c r="H9" i="5" s="1"/>
  <c r="L9" i="5" s="1"/>
  <c r="G88" i="5"/>
  <c r="H88" i="5" s="1"/>
  <c r="L88" i="5" s="1"/>
  <c r="G56" i="5"/>
  <c r="H56" i="5" s="1"/>
  <c r="L56" i="5" s="1"/>
  <c r="G40" i="5"/>
  <c r="H40" i="5" s="1"/>
  <c r="L40" i="5" s="1"/>
  <c r="G24" i="5"/>
  <c r="H24" i="5" s="1"/>
  <c r="L24" i="5" s="1"/>
  <c r="G86" i="5"/>
  <c r="H86" i="5" s="1"/>
  <c r="L86" i="5" s="1"/>
  <c r="G70" i="5"/>
  <c r="H70" i="5" s="1"/>
  <c r="L70" i="5" s="1"/>
  <c r="G54" i="5"/>
  <c r="H54" i="5" s="1"/>
  <c r="L54" i="5" s="1"/>
  <c r="G38" i="5"/>
  <c r="H38" i="5" s="1"/>
  <c r="L38" i="5" s="1"/>
  <c r="G22" i="5"/>
  <c r="H22" i="5" s="1"/>
  <c r="L22" i="5" s="1"/>
  <c r="H5" i="5" l="1"/>
  <c r="L5" i="5" s="1"/>
  <c r="H10" i="2"/>
  <c r="L10" i="2" s="1"/>
  <c r="H25" i="2"/>
  <c r="L25" i="2" s="1"/>
  <c r="H46" i="2"/>
  <c r="L46" i="2" s="1"/>
  <c r="H34" i="2"/>
  <c r="L34" i="2" s="1"/>
  <c r="H38" i="2"/>
  <c r="L38" i="2" s="1"/>
  <c r="H29" i="2"/>
  <c r="L29" i="2" s="1"/>
  <c r="H21" i="2"/>
  <c r="L21" i="2" s="1"/>
  <c r="H15" i="2"/>
  <c r="L15" i="2" s="1"/>
  <c r="H42" i="2"/>
  <c r="L42" i="2" s="1"/>
  <c r="H43" i="2"/>
  <c r="L43" i="2" s="1"/>
  <c r="H47" i="2"/>
  <c r="L47" i="2" s="1"/>
  <c r="H17" i="2"/>
  <c r="L17" i="2" s="1"/>
  <c r="H22" i="2"/>
  <c r="L22" i="2" s="1"/>
  <c r="H12" i="2"/>
  <c r="L12" i="2" s="1"/>
  <c r="H19" i="2"/>
  <c r="L19" i="2" s="1"/>
  <c r="H18" i="2"/>
  <c r="L18" i="2" s="1"/>
  <c r="H6" i="2"/>
  <c r="L6" i="2" s="1"/>
  <c r="H7" i="2"/>
  <c r="L7" i="2" s="1"/>
  <c r="H32" i="2"/>
  <c r="L32" i="2" s="1"/>
  <c r="H23" i="2"/>
  <c r="L23" i="2" s="1"/>
  <c r="H31" i="2"/>
  <c r="L31" i="2" s="1"/>
  <c r="H33" i="2"/>
  <c r="L33" i="2" s="1"/>
  <c r="H16" i="2"/>
  <c r="L16" i="2" s="1"/>
  <c r="H26" i="2"/>
  <c r="L26" i="2" s="1"/>
  <c r="H9" i="2"/>
  <c r="L9" i="2" s="1"/>
  <c r="H36" i="2"/>
  <c r="L36" i="2" s="1"/>
  <c r="H40" i="2"/>
  <c r="L40" i="2" s="1"/>
  <c r="H37" i="2"/>
  <c r="L37" i="2" s="1"/>
  <c r="H44" i="2"/>
  <c r="L44" i="2" s="1"/>
  <c r="H11" i="2"/>
  <c r="L11" i="2" s="1"/>
  <c r="H28" i="2"/>
  <c r="L28" i="2" s="1"/>
  <c r="H14" i="2"/>
  <c r="L14" i="2" s="1"/>
  <c r="H48" i="2"/>
  <c r="L48" i="2" s="1"/>
  <c r="H24" i="2"/>
  <c r="L24" i="2" s="1"/>
  <c r="H13" i="2"/>
  <c r="L13" i="2" s="1"/>
  <c r="H35" i="2"/>
  <c r="L35" i="2" s="1"/>
  <c r="H30" i="2"/>
  <c r="L30" i="2" s="1"/>
  <c r="H39" i="2"/>
  <c r="L39" i="2" s="1"/>
  <c r="H41" i="2"/>
  <c r="L41" i="2" s="1"/>
  <c r="H20" i="2"/>
  <c r="L20" i="2" s="1"/>
  <c r="H8" i="2"/>
  <c r="L8" i="2" s="1"/>
  <c r="H5" i="2"/>
  <c r="L5" i="2" s="1"/>
  <c r="H27" i="2"/>
  <c r="L27" i="2" s="1"/>
  <c r="H45" i="2"/>
  <c r="L45" i="2" s="1"/>
  <c r="G6" i="5"/>
  <c r="H6" i="5" s="1"/>
  <c r="L6" i="5" s="1"/>
</calcChain>
</file>

<file path=xl/sharedStrings.xml><?xml version="1.0" encoding="utf-8"?>
<sst xmlns="http://schemas.openxmlformats.org/spreadsheetml/2006/main" count="630" uniqueCount="383">
  <si>
    <t>PROJETOS</t>
  </si>
  <si>
    <t>1.1</t>
  </si>
  <si>
    <t>1.2</t>
  </si>
  <si>
    <t>1.3</t>
  </si>
  <si>
    <t>1.4</t>
  </si>
  <si>
    <t>2.1</t>
  </si>
  <si>
    <t>2.2</t>
  </si>
  <si>
    <t>2.3</t>
  </si>
  <si>
    <t>2.4</t>
  </si>
  <si>
    <t>3.2</t>
  </si>
  <si>
    <t>3.3</t>
  </si>
  <si>
    <t>4.1</t>
  </si>
  <si>
    <t>4.2</t>
  </si>
  <si>
    <t>4.3</t>
  </si>
  <si>
    <t>5.1</t>
  </si>
  <si>
    <t>7.1</t>
  </si>
  <si>
    <t xml:space="preserve">CANTEIRO DE OBRAS </t>
  </si>
  <si>
    <t>MOBILIZAÇÃO</t>
  </si>
  <si>
    <t>DESMOBILIZAÇÃO</t>
  </si>
  <si>
    <t>Verificação</t>
  </si>
  <si>
    <t>Item</t>
  </si>
  <si>
    <t>Descrição do Serviço</t>
  </si>
  <si>
    <t>Unid.</t>
  </si>
  <si>
    <t>Total (A)</t>
  </si>
  <si>
    <t>Qtde</t>
  </si>
  <si>
    <t>Contratação de empresa especializada, na modalidade semi-integrada, para elaboração de projeto executivo e execução da adequação e modernização da iluminação da Faixa Portuária do Porto de Paranaguá</t>
  </si>
  <si>
    <t xml:space="preserve">*Modelo para apresentação das propostas </t>
  </si>
  <si>
    <t>**Preencher os campos Preços Unitários</t>
  </si>
  <si>
    <t>***Utilizar arredondamento de duas casas decimais nas operações matemáticas</t>
  </si>
  <si>
    <r>
      <t>Preço Unitári</t>
    </r>
    <r>
      <rPr>
        <b/>
        <sz val="14"/>
        <rFont val="Source Sans Pro Light"/>
        <family val="2"/>
      </rPr>
      <t>o</t>
    </r>
  </si>
  <si>
    <r>
      <t>Proposta Licitante
(</t>
    </r>
    <r>
      <rPr>
        <b/>
        <sz val="14"/>
        <color theme="9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</si>
  <si>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r>
      <t>Limite Inferior Permitido
(</t>
    </r>
    <r>
      <rPr>
        <b/>
        <sz val="14"/>
        <color theme="9" tint="-0.249977111117893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</si>
  <si>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r>
      <t>Orçamento Referência
(</t>
    </r>
    <r>
      <rPr>
        <b/>
        <sz val="14"/>
        <color theme="9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</si>
  <si>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r>
      <t>Limite Superior Permitido
(</t>
    </r>
    <r>
      <rPr>
        <b/>
        <sz val="14"/>
        <color theme="9" tint="-0.249977111117893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</si>
  <si>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t xml:space="preserve">SERVIÇOS INICIAIS </t>
  </si>
  <si>
    <t xml:space="preserve">ADMINISTRAÇÃO LOCAL </t>
  </si>
  <si>
    <t>SPDA</t>
  </si>
  <si>
    <t>AUTOMAÇÃO</t>
  </si>
  <si>
    <t>LEVANTAMENTO PRÉVIO</t>
  </si>
  <si>
    <t>PROJETO EXECUTIVO DE ILUMINAÇÃO</t>
  </si>
  <si>
    <t>PROJETO EXECUTIVO DE INSTALAÇÕES ELÉTRICAS</t>
  </si>
  <si>
    <t>PROJETO EXECUTIVO DE AUTOMAÇÃO E TELEGESTÃO</t>
  </si>
  <si>
    <t>2.5</t>
  </si>
  <si>
    <t>PROJETO EXECUTIVO DE SPDA E ATERRAMENTO</t>
  </si>
  <si>
    <t>2.6</t>
  </si>
  <si>
    <t>PROJETO EXECUTIVO ESTRUTURAL E DE FUNDAÇÕES</t>
  </si>
  <si>
    <t>2.7</t>
  </si>
  <si>
    <t>PROJETO EXECUTIVO MECÂNICO DE INSTALAÇÃO</t>
  </si>
  <si>
    <t>2.8</t>
  </si>
  <si>
    <t>PROJETO EXECUTIVO DO CANTEIRO DE OBRAS</t>
  </si>
  <si>
    <t>2.9</t>
  </si>
  <si>
    <t>COMPATIBILIZAÇÃO BIM E COORDENAÇÃO TÉCNICA</t>
  </si>
  <si>
    <t>ELÉTRICA (BAIXA TENSÃO)</t>
  </si>
  <si>
    <t>3.1.1</t>
  </si>
  <si>
    <t xml:space="preserve">CABEAMENTO </t>
  </si>
  <si>
    <t>3.1.2</t>
  </si>
  <si>
    <t xml:space="preserve">INFRA APARENTE </t>
  </si>
  <si>
    <t>3.1.3</t>
  </si>
  <si>
    <t>INFRA EMBUTIDA</t>
  </si>
  <si>
    <t>PAINEL ELÉTRICO</t>
  </si>
  <si>
    <t>3.2.1</t>
  </si>
  <si>
    <t>QDG-01</t>
  </si>
  <si>
    <t>3.2.2</t>
  </si>
  <si>
    <t>QD - 1</t>
  </si>
  <si>
    <t>3.2.3</t>
  </si>
  <si>
    <t>QD - 2</t>
  </si>
  <si>
    <t>3.2.4</t>
  </si>
  <si>
    <t>QD - 3</t>
  </si>
  <si>
    <t>3.2.5</t>
  </si>
  <si>
    <t>QD - 4</t>
  </si>
  <si>
    <t>3.2.6</t>
  </si>
  <si>
    <t>QD - 5</t>
  </si>
  <si>
    <t>3.2.7</t>
  </si>
  <si>
    <t>QD - 6</t>
  </si>
  <si>
    <t>3.2.8</t>
  </si>
  <si>
    <t>QD - 37</t>
  </si>
  <si>
    <t>3.2.9</t>
  </si>
  <si>
    <t>QDG - 02</t>
  </si>
  <si>
    <t>3.2.10</t>
  </si>
  <si>
    <t>QD - 7</t>
  </si>
  <si>
    <t>3.2.11</t>
  </si>
  <si>
    <t>QD - 8</t>
  </si>
  <si>
    <t>3.2.12</t>
  </si>
  <si>
    <t>QD - 9</t>
  </si>
  <si>
    <t>3.2.13</t>
  </si>
  <si>
    <t>QD - 10</t>
  </si>
  <si>
    <t>3.2.14</t>
  </si>
  <si>
    <t>QD - 11</t>
  </si>
  <si>
    <t>3.2.15</t>
  </si>
  <si>
    <t>QD - 38</t>
  </si>
  <si>
    <t>3.2.16</t>
  </si>
  <si>
    <t>QDG - 03</t>
  </si>
  <si>
    <t>3.2.17</t>
  </si>
  <si>
    <t>QD - 12</t>
  </si>
  <si>
    <t>3.2.18</t>
  </si>
  <si>
    <t>QD - 13</t>
  </si>
  <si>
    <t>3.2.19</t>
  </si>
  <si>
    <t>QD - 14</t>
  </si>
  <si>
    <t>3.2.20</t>
  </si>
  <si>
    <t>QD - 15</t>
  </si>
  <si>
    <t>3.2.21</t>
  </si>
  <si>
    <t>QD - 16</t>
  </si>
  <si>
    <t>3.2.22</t>
  </si>
  <si>
    <t>QD - 17</t>
  </si>
  <si>
    <t>3.2.23</t>
  </si>
  <si>
    <t>QD - 18</t>
  </si>
  <si>
    <t>3.2.24</t>
  </si>
  <si>
    <t>QD - 35</t>
  </si>
  <si>
    <t>3.2.25</t>
  </si>
  <si>
    <t>QDG - 4</t>
  </si>
  <si>
    <t>3.2.26</t>
  </si>
  <si>
    <t>QD - 19</t>
  </si>
  <si>
    <t>3.2.27</t>
  </si>
  <si>
    <t>QD - 20</t>
  </si>
  <si>
    <t>3.2.28</t>
  </si>
  <si>
    <t>QD - 21</t>
  </si>
  <si>
    <t>3.2.29</t>
  </si>
  <si>
    <t>QD - 22</t>
  </si>
  <si>
    <t>3.2.30</t>
  </si>
  <si>
    <t>QD - 23</t>
  </si>
  <si>
    <t>3.2.31</t>
  </si>
  <si>
    <t>QD - 24</t>
  </si>
  <si>
    <t>3.2.32</t>
  </si>
  <si>
    <t>QD - 25</t>
  </si>
  <si>
    <t>3.2.33</t>
  </si>
  <si>
    <t>QD - 26</t>
  </si>
  <si>
    <t>3.2.34</t>
  </si>
  <si>
    <t>QD - 27</t>
  </si>
  <si>
    <t>3.2.35</t>
  </si>
  <si>
    <t>QD - 36</t>
  </si>
  <si>
    <t>3.2.36</t>
  </si>
  <si>
    <t>QD - 39</t>
  </si>
  <si>
    <t>3.2.37</t>
  </si>
  <si>
    <t>QDG - 5</t>
  </si>
  <si>
    <t>3.2.38</t>
  </si>
  <si>
    <t>QD - 28</t>
  </si>
  <si>
    <t>3.2.39</t>
  </si>
  <si>
    <t>QD - 29</t>
  </si>
  <si>
    <t>3.2.40</t>
  </si>
  <si>
    <t>QD - 31</t>
  </si>
  <si>
    <t>3.2.41</t>
  </si>
  <si>
    <t>QD - 32</t>
  </si>
  <si>
    <t>3.2.42</t>
  </si>
  <si>
    <t>QD - 33</t>
  </si>
  <si>
    <t>3.2.43</t>
  </si>
  <si>
    <t>QD - 40</t>
  </si>
  <si>
    <t>3.2.44</t>
  </si>
  <si>
    <t>QD - 30</t>
  </si>
  <si>
    <t>3.2.45</t>
  </si>
  <si>
    <t>QD - 34</t>
  </si>
  <si>
    <t>CAIXA DE JUNÇÃO</t>
  </si>
  <si>
    <t>3.3.1</t>
  </si>
  <si>
    <t>Caixa de junção</t>
  </si>
  <si>
    <t xml:space="preserve">ILUMINAÇÃO </t>
  </si>
  <si>
    <t>LUMINARIAS E PROJETORES</t>
  </si>
  <si>
    <t>4.1.1</t>
  </si>
  <si>
    <t>PROJETOR 240W 90º IP66W TGVP 30.000 - 35.000LM - FORNECIMENTO E INSTALAÇÃO</t>
  </si>
  <si>
    <t>4.1.2</t>
  </si>
  <si>
    <t>PROJETOR 50W 120º IP66W TGVP 6.000 - 7.000LM - FORNECIMENTO E INSTALAÇÃO</t>
  </si>
  <si>
    <t>4.1.3</t>
  </si>
  <si>
    <t>PROJETOR 400W 60º IP66W TGVP 57.000 - 62.000LM - FORNECIMENTO E INSTALAÇÃO</t>
  </si>
  <si>
    <t>4.1.4</t>
  </si>
  <si>
    <t>PROJETOR 400W 120º IP66W TGVP 57.000 - 62.000LM - FORNECIMENTO E INSTALAÇÃO</t>
  </si>
  <si>
    <t>4.1.5</t>
  </si>
  <si>
    <t>PROJETOR 600W 60º IP66W TGVP 80.000 - 95.000LM - FORNECIMENTO E INSTALAÇÃO</t>
  </si>
  <si>
    <t>4.1.6</t>
  </si>
  <si>
    <t>LUMINÁRIA PÚBLICA LED  60W IP66W TGVP 9.000 - 12.000LM - FORNECIMENTO E INSTALAÇÃO</t>
  </si>
  <si>
    <t>4.1.7</t>
  </si>
  <si>
    <t>LUMINÁRIA PÚBLICA LED  150W IP66W TGVP 20.000 - 21.000LM - FORNECIMENTO E INSTALAÇÃO</t>
  </si>
  <si>
    <t>4.1.8</t>
  </si>
  <si>
    <t>LUMINÁRIA PÚBLICA LED  240W IP66W TGVP 33.000 - 42.000LM - FORNECIMENTO E INSTALAÇÃO</t>
  </si>
  <si>
    <t>POSTES E SUPERPOSTES</t>
  </si>
  <si>
    <t>4.2.1</t>
  </si>
  <si>
    <t>POSTE PRFV OU AÇO PATINÁVEL  ENGASTADO - 4,5M ÚTIL - 5M TOTAL - COM BRAÇO 300MM Ø50MM CONFORME PLANTA DE DETALHES ELÉTRICO; FURAÇÃO 1X2" 100MM ACIMA DO PISO; JANELA DE INSPEÇÃO 200MM ACIMA DO PISO; DIMENSÕES DE REFERÊNCIA: DIÂMETRO DO TOPO - 70MM; DIÂMETRO DE BASE - 160MM * DEVE SUPORTAR UMA LUMINÁRA VIÁRIA DE 8KG</t>
  </si>
  <si>
    <t>4.2.2</t>
  </si>
  <si>
    <t>POSTE PRFV OU AÇO PATINÁVEL ARTICULADO COM FLANGE LATERAL - 4,5M ÚTIL - 5M TOTAL - COM BRAÇO 300MM Ø50MM CONFORME PLANTA DE DETALHES ELÉTRICO; 1 CHAPA DE FIXAÇÃO DE FIBRA DE VIDRO PARA ESTRUTURA METÁLICA; FURAÇÃO 1X2" 100MM ACIMA DO PISO; JANELA DE INSPEÇÃO 200MM ACIMA DO PISO; DIMENSÕES DE REFERÊNCIA: DIÂMETRO DO TOPO - 70MM; DIÂMETRO DE BASE - 160MM * DEVE SUPORTAR UMA LUMINÁRA VIÁRIA DE 8KG</t>
  </si>
  <si>
    <t>4.2.3</t>
  </si>
  <si>
    <t>POSTE PRFV OU AÇO PATINÁVEL  ENGASTADO - 12M ÚTIL - 14M TOTAL - COM BRAÇO 2000MM Ø60MM E MÃO FRANCESA CONFORME PLANTA DE DETALHES ELÉTRICO; JANELA DE INSPEÇÃO 200MM ACIMA DO PISO; DIMENSÕES DE REFERÊNCIA: DIÂMETRO DO TOPO - 180MM; DIÂMETRO DE BASE - 400MM * DEVE SUPORTAR UMA LUMINÁRA VIÁRIA DE 10KG</t>
  </si>
  <si>
    <t>4.2.4</t>
  </si>
  <si>
    <t xml:space="preserve">POSTE PRFV OU AÇO PATINÁVEL COM FLANGE LATERAL - 12M ÚTIL - 14M TOTAL - COM BRAÇO 2000MM Ø60MM E MÃO FRANCESA CONFORME PLANTA DE DETALHES ELÉTRICO; 2 CHAPAS DE FIXAÇÃO TIPO FLANGE DE FIBRA DE VIDRO PARA CONCRETO PRÉ-MOLDADO; FURAÇÃO 1X2" 100MM ACIMA DO PISO; JANELA DE INSPEÇÃO 200MM ACIMA DO PISO; DIMENSÕES DE REFERÊNCIA: DIÂMETRO DO TOPO - 180MM; DIÂMETRO DE BASE - 400MM * DEVE SUPORTAR UMA LUMINÁRA VIÁRIA DE 10KG </t>
  </si>
  <si>
    <t>4.2.5</t>
  </si>
  <si>
    <t>POSTE MULTIPARTIDO PRFV ENGASTADO - 25M ÚTIL - 28M TOTAL - FURAÇÃO 2X2" 400MM ABAIXO DO PISO -  FURAÇÃO 2X2" 200MM ABAIXO DA COROA - DIMENSÕES DE REFERÊNCIA: DIÂMETRO DO TOPO - 260MM; DIÂMETRO DE BASE - 704MM. DEVE SUPORTAR O SEXTANTE TIPO 1** - INCLUSO COROA DE PROJETORES - TIPO 1 FABRICADO EM PRFV PARA POSTE DE 25 METROS. DIÂMETRO EXTERNO 2.400MM. ATENDER 10 PROJETORES LED COM PESO DE 16KG CADA.</t>
  </si>
  <si>
    <t>4.2.6</t>
  </si>
  <si>
    <t>POSTE MULTIPARTIDO PRFV ( FLANGEADO COM BASE CHUMBADOR EM AÇO PATINÁVEL) OU AÇO PATINÁVEL - 40M ÚTIL - 45M TOTAL - FURAÇÃO 2X2" 400MM ABAIXO DO PISO -  FURAÇÃO 2X2" 200MM ABAIXO DA COROA.  DIMENSÕES DE REFERÊNCIA: DIÂMETRO DO TOPO - 290MM; DIÂMETRO DE BASE - 965MM. DEVE SUPORTAR O SEXTANTE TIPO 2**. - INCLUSO COROA DE PROJETORES - TIPO 2 FABRICADO EM PRFV OU AÇO PATINÁVEL PARA POSTE DE 40 METROS. DIÂMETRO EXTERNO 2.400MM. ATENDER 10 PROJETORES LED COM PESO DE 16KG CADA.</t>
  </si>
  <si>
    <t>4.2.7</t>
  </si>
  <si>
    <t xml:space="preserve">REMOÇÃO E DESCARTE DE POSTE PRFV ENGASTADO COM 25M DE ALTURA ÚTIL </t>
  </si>
  <si>
    <t xml:space="preserve">SUPORTES E SEXTANTES </t>
  </si>
  <si>
    <t>4.3.1</t>
  </si>
  <si>
    <t xml:space="preserve">SUPORTE TIPO 1 - PARA LUMINÁRIA DE 15KG INSTALADA EM PERFIL "I" METÁLICO - 900X900MM COM BRAÇO DE 500MM </t>
  </si>
  <si>
    <t xml:space="preserve">SUPORTE TIPO 2 -  PARA LUMINÁRIA DE 7,2KG INSTALADA EM PERFIL "I" METÁLICO - 900X900MM COM BRAÇO DE 500MM </t>
  </si>
  <si>
    <t xml:space="preserve">SUPORTE TIPO 3 -  PARA LUMINÁRIA DE 15KG INSTALADA EM PILAR DE CONCRETO - BRAÇO DE 500MM </t>
  </si>
  <si>
    <t xml:space="preserve">SUPORTE TIPO 4 - PARA LUMINÁRIA DE 15KG INSTALADA EM PERFIL METÁLICO QUADRADO - 300X300MM COM BRAÇO DE 500MM </t>
  </si>
  <si>
    <t xml:space="preserve">SUPORTE TIPO 5 - PARA LUMINÁRIA DE 15KG INSTALADA EM PERFIL METÁLICO LISO - BRAÇO DE 500MM </t>
  </si>
  <si>
    <t xml:space="preserve">SUPORTE TIPO 6 - PARA LUMINÁRIA DE 7,2KG INSTALADA EM PERFIL METÁLICO LISO - BRAÇO DE 500MM </t>
  </si>
  <si>
    <t>COROA DE PROJETORES - TIPO 1 FABRICADO EM PRFV PARA POSTE DE 25 METROS. DIMENSÕES DE REFERÊNCIA: DIÂMETRO DE TOPO 260MM; DIÂMETRO EXTERNO 2.400MM. ATENDER 10 PROJETORES LED COM PESO DE 16KG CADA.</t>
  </si>
  <si>
    <t>CIVIL</t>
  </si>
  <si>
    <t xml:space="preserve">FUNDAÇÃO </t>
  </si>
  <si>
    <t>5.1.1</t>
  </si>
  <si>
    <t>FUNDAÇÃO - SUPER POSTE 40 M DIAMETRO DA BASE Ø965</t>
  </si>
  <si>
    <t>5.1.2</t>
  </si>
  <si>
    <t>FUNDAÇÃO - SUPER POSTE 25 M DIAMETRO DA BASE Ø704</t>
  </si>
  <si>
    <t>5.1.3</t>
  </si>
  <si>
    <t>FUNDAÇÃO - POSTE VIÁRIO 12 M DIAMETRO DA BASE Ø400</t>
  </si>
  <si>
    <t>5.1.4</t>
  </si>
  <si>
    <t>FUNDAÇÃO - POSTE VIÁRIO 4 M DIAMETRO DA BASE Ø160</t>
  </si>
  <si>
    <t>SOLUÇÃO DE SISTEMA DE TELEGESTÃO COMPAINÉIS GATEWAY E PLATAFORMA DE CONTROLE  - FORNECIMENTO E INSTALAÇÃO</t>
  </si>
  <si>
    <t>PAINEIS ELETRICOS - TABELA PAINEIS</t>
  </si>
  <si>
    <t>1.5</t>
  </si>
  <si>
    <t>1.6</t>
  </si>
  <si>
    <t>1.7</t>
  </si>
  <si>
    <t>1.8</t>
  </si>
  <si>
    <t>1.9</t>
  </si>
  <si>
    <t>2.10</t>
  </si>
  <si>
    <t>3.1</t>
  </si>
  <si>
    <t>3.4</t>
  </si>
  <si>
    <t>3.5</t>
  </si>
  <si>
    <t>3.6</t>
  </si>
  <si>
    <t>3.7</t>
  </si>
  <si>
    <t>3.8</t>
  </si>
  <si>
    <t>3.9</t>
  </si>
  <si>
    <t>3.10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</si>
  <si>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</si>
  <si>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</si>
  <si>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</si>
  <si>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</si>
  <si>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</si>
  <si>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</si>
  <si>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</si>
  <si>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</si>
  <si>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</si>
  <si>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</si>
  <si>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5.2</t>
  </si>
  <si>
    <t>5.3</t>
  </si>
  <si>
    <t>5.4</t>
  </si>
  <si>
    <t>5.5</t>
  </si>
  <si>
    <t>5.6</t>
  </si>
  <si>
    <t>5.8</t>
  </si>
  <si>
    <t>5.7</t>
  </si>
  <si>
    <t>5.9</t>
  </si>
  <si>
    <t>5.10</t>
  </si>
  <si>
    <t>5.11</t>
  </si>
  <si>
    <t>5.12</t>
  </si>
  <si>
    <t>5.13</t>
  </si>
  <si>
    <t>5.14</t>
  </si>
  <si>
    <t>L1.3</t>
  </si>
  <si>
    <t>L1.4</t>
  </si>
  <si>
    <t>L10.4</t>
  </si>
  <si>
    <t>L10.5</t>
  </si>
  <si>
    <t>L10.6</t>
  </si>
  <si>
    <t>L10.7</t>
  </si>
  <si>
    <t>L35.4</t>
  </si>
  <si>
    <t>L35.5</t>
  </si>
  <si>
    <t>L35.6</t>
  </si>
  <si>
    <t>L35.7</t>
  </si>
  <si>
    <t>L40.4</t>
  </si>
  <si>
    <t>L40.5</t>
  </si>
  <si>
    <t>L40.6</t>
  </si>
  <si>
    <t>L40.7</t>
  </si>
  <si>
    <t>L40.8</t>
  </si>
  <si>
    <t>L40.9</t>
  </si>
  <si>
    <t>L40.10</t>
  </si>
  <si>
    <t>L40.11</t>
  </si>
  <si>
    <t>TUG</t>
  </si>
  <si>
    <t>3 CIRC. REFLETORES</t>
  </si>
  <si>
    <t>2 CIRC. REFLETORES</t>
  </si>
  <si>
    <t>TUE</t>
  </si>
  <si>
    <t>R11.4</t>
  </si>
  <si>
    <t>L11.5</t>
  </si>
  <si>
    <t>R21.4</t>
  </si>
  <si>
    <t>3.1.1.1</t>
  </si>
  <si>
    <t>3.1.1.2</t>
  </si>
  <si>
    <t>3.1.1.3</t>
  </si>
  <si>
    <t>3.1.1.4</t>
  </si>
  <si>
    <t>3.1.1.5</t>
  </si>
  <si>
    <t>3.1.1.6</t>
  </si>
  <si>
    <t>3.1.1.7</t>
  </si>
  <si>
    <t>3.1.1.8</t>
  </si>
  <si>
    <t>3.1.1.9</t>
  </si>
  <si>
    <t>3.1.1.10</t>
  </si>
  <si>
    <t>3.1.1.11</t>
  </si>
  <si>
    <t>3.1.1.12</t>
  </si>
  <si>
    <t>3.1.1.13</t>
  </si>
  <si>
    <t>3.1.1.14</t>
  </si>
  <si>
    <t>3.1.1.15</t>
  </si>
  <si>
    <t>3.1.1.16</t>
  </si>
  <si>
    <t>3.1.1.17</t>
  </si>
  <si>
    <t>3.1.1.18</t>
  </si>
  <si>
    <t>3.1.1.19</t>
  </si>
  <si>
    <t>3.1.1.20</t>
  </si>
  <si>
    <t>3.1.1.21</t>
  </si>
  <si>
    <t>3.1.1.22</t>
  </si>
  <si>
    <t>3.1.1.23</t>
  </si>
  <si>
    <t>3.1.1.24</t>
  </si>
  <si>
    <t>3.1.1.25</t>
  </si>
  <si>
    <t>3.1.1.26</t>
  </si>
  <si>
    <t>3.1.1.27</t>
  </si>
  <si>
    <t>3.1.1.28</t>
  </si>
  <si>
    <t>3.1.1.29</t>
  </si>
  <si>
    <t>3.1.1.30</t>
  </si>
  <si>
    <t>3.1.1.31</t>
  </si>
  <si>
    <t>3.1.1.32</t>
  </si>
  <si>
    <t>3.1.1.33</t>
  </si>
  <si>
    <t>3.1.1.34</t>
  </si>
  <si>
    <t>3.1.1.35</t>
  </si>
  <si>
    <t>3.1.1.36</t>
  </si>
  <si>
    <t>3.1.1.37</t>
  </si>
  <si>
    <t>3.1.1.38</t>
  </si>
  <si>
    <t>3.1.1.39</t>
  </si>
  <si>
    <t>3.1.1.40</t>
  </si>
  <si>
    <t>3.1.1.41</t>
  </si>
  <si>
    <t>3.1.1.42</t>
  </si>
  <si>
    <t>3.1.1.43</t>
  </si>
  <si>
    <t>3.1.1.44</t>
  </si>
  <si>
    <t>3.1.1.45</t>
  </si>
  <si>
    <t>3.1.1.46</t>
  </si>
  <si>
    <t>3.1.1.47</t>
  </si>
  <si>
    <t>3.1.1.48</t>
  </si>
  <si>
    <t>3.1.1.49</t>
  </si>
  <si>
    <t>3.1.1.50</t>
  </si>
  <si>
    <t>3.1.1.51</t>
  </si>
  <si>
    <t>3.1.1.52</t>
  </si>
  <si>
    <t>3.1.1.53</t>
  </si>
  <si>
    <t>3.1.1.54</t>
  </si>
  <si>
    <t>3.1.1.55</t>
  </si>
  <si>
    <t>3.1.1.56</t>
  </si>
  <si>
    <t>3.1.1.57</t>
  </si>
  <si>
    <t>3.1.1.58</t>
  </si>
  <si>
    <t>3.1.1.59</t>
  </si>
  <si>
    <t>3.1.1.60</t>
  </si>
  <si>
    <t>3.1.1.61</t>
  </si>
  <si>
    <t>3.1.1.62</t>
  </si>
  <si>
    <t>3.1.1.63</t>
  </si>
  <si>
    <t>3.1.1.64</t>
  </si>
  <si>
    <t>3.1.1.65</t>
  </si>
  <si>
    <t>3.1.1.66</t>
  </si>
  <si>
    <t>3.1.1.67</t>
  </si>
  <si>
    <t>3.1.1.68</t>
  </si>
  <si>
    <t>3.1.1.69</t>
  </si>
  <si>
    <t>3.1.1.70</t>
  </si>
  <si>
    <t>3.1.1.71</t>
  </si>
  <si>
    <t>3.1.1.72</t>
  </si>
  <si>
    <t>3.1.1.73</t>
  </si>
  <si>
    <t>3.1.1.74</t>
  </si>
  <si>
    <t>3.1.1.75</t>
  </si>
  <si>
    <t>3.1.1.76</t>
  </si>
  <si>
    <t>3.1.1.77</t>
  </si>
  <si>
    <t>3.1.1.78</t>
  </si>
  <si>
    <t>3.1.1.79</t>
  </si>
  <si>
    <t>3.1.1.80</t>
  </si>
  <si>
    <t>3.1.1.81</t>
  </si>
  <si>
    <t>3.1.1.82</t>
  </si>
  <si>
    <t>3.1.1.83</t>
  </si>
  <si>
    <t>3.1.1.84</t>
  </si>
  <si>
    <t>3.1.1.85</t>
  </si>
  <si>
    <t>3.1.1.86</t>
  </si>
  <si>
    <t>3.1.1.87</t>
  </si>
  <si>
    <t>3.1.1.88</t>
  </si>
  <si>
    <t>3.1.1.89</t>
  </si>
  <si>
    <t>QDG1 - Alimentação</t>
  </si>
  <si>
    <t>QDG2 - Alimentação</t>
  </si>
  <si>
    <t>QDG3 - Alimentação</t>
  </si>
  <si>
    <t>QDG4 - Alimentação</t>
  </si>
  <si>
    <t>QDG5 - Alimentação</t>
  </si>
  <si>
    <t>4.3.2</t>
  </si>
  <si>
    <t>4.3.3</t>
  </si>
  <si>
    <t>4.3.4</t>
  </si>
  <si>
    <t>4.3.5</t>
  </si>
  <si>
    <t>4.3.6</t>
  </si>
  <si>
    <t>4.3.7</t>
  </si>
  <si>
    <t>5.2.1</t>
  </si>
  <si>
    <t>CAIXA DE PASSAGEM NO PISO 80X80 CM COM TAMPA EM FERRO FUNDIDO - FORNECIMENTO E INSTALAÇÃO</t>
  </si>
  <si>
    <t>CAIXA DE PASSAGEM NO PISO 50X50 CM COM TAMPA EM FERRO FUNDIDO - FORNECIMENTO E INSTALAÇÃO</t>
  </si>
  <si>
    <t xml:space="preserve">INFRA CAIXAS DE PASSAGEM </t>
  </si>
  <si>
    <t>5.2.2</t>
  </si>
  <si>
    <t>5.2.3</t>
  </si>
  <si>
    <t>INRFA SPDA</t>
  </si>
  <si>
    <t>SPDA POR POSTES (MASTRO, CAPTOR, CABO, FITA DE ALUMINIU, ELETRODUTO, MICELANIAS...)</t>
  </si>
  <si>
    <t>6.1.1</t>
  </si>
  <si>
    <t>6.1.2</t>
  </si>
  <si>
    <t>6.1.3</t>
  </si>
  <si>
    <t>INFRA ELETRICA</t>
  </si>
  <si>
    <t>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</si>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</sst>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0%"/>
    <numFmt numFmtId="165" formatCode="0.00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ource Sans Pro Light"/>
      <family val="2"/>
    </font>
    <font>
      <sz val="10"/>
      <color theme="1"/>
      <name val="Source Sans Pro Light"/>
      <family val="2"/>
    </font>
    <font>
      <b/>
      <sz val="11"/>
      <color theme="1"/>
      <name val="Source Sans Pro Light"/>
      <family val="2"/>
    </font>
    <font>
      <b/>
      <sz val="14"/>
      <color theme="0"/>
      <name val="Source Sans Pro Light"/>
      <family val="2"/>
    </font>
    <font>
      <b/>
      <sz val="14"/>
      <color theme="1"/>
      <name val="Source Sans Pro Light"/>
      <family val="2"/>
    </font>
    <font>
      <b/>
      <sz val="14"/>
      <name val="Source Sans Pro Light"/>
      <family val="2"/>
    </font>
    <font>
      <b/>
      <sz val="14"/>
      <color theme="9"/>
      <name val="Source Sans Pro Light"/>
      <family val="2"/>
    </font>
    <font>
      <b/>
      <sz val="14"/>
      <color theme="5"/>
      <name val="Source Sans Pro Light"/>
      <family val="2"/>
    </font>
    <font>
      <b/>
      <sz val="14"/>
      <color theme="9" tint="-0.249977111117893"/>
      <name val="Source Sans Pro Light"/>
      <family val="2"/>
    </font>
    <font>
      <sz val="14"/>
      <color theme="1"/>
      <name val="Source Sans Pro Light"/>
      <family val="2"/>
    </font>
    <font>
      <sz val="14"/>
      <color theme="4"/>
      <name val="Source Sans Pro Light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9" fontId="3" fillId="0" borderId="0" xfId="0" applyNumberFormat="1" applyFont="1" applyAlignment="1">
      <alignment vertical="center"/>
    </xf>
    <xf numFmtId="44" fontId="3" fillId="0" borderId="0" xfId="0" applyNumberFormat="1" applyFont="1" applyAlignment="1">
      <alignment vertical="center"/>
    </xf>
    <xf numFmtId="4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5" borderId="2" xfId="0" applyNumberFormat="1" applyFont="1" applyFill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44" fontId="6" fillId="5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4" fontId="11" fillId="4" borderId="4" xfId="0" applyNumberFormat="1" applyFont="1" applyFill="1" applyBorder="1" applyAlignment="1" applyProtection="1">
      <alignment horizontal="center" vertical="center"/>
      <protection locked="0"/>
    </xf>
    <xf numFmtId="44" fontId="11" fillId="5" borderId="4" xfId="1" applyFont="1" applyFill="1" applyBorder="1" applyAlignment="1">
      <alignment horizontal="center" vertical="center"/>
    </xf>
    <xf numFmtId="165" fontId="11" fillId="0" borderId="4" xfId="2" applyNumberFormat="1" applyFont="1" applyFill="1" applyBorder="1" applyAlignment="1" applyProtection="1">
      <alignment vertical="center"/>
    </xf>
    <xf numFmtId="164" fontId="11" fillId="0" borderId="4" xfId="2" applyNumberFormat="1" applyFont="1" applyFill="1" applyBorder="1" applyAlignment="1" applyProtection="1">
      <alignment horizontal="center" vertical="center"/>
    </xf>
    <xf numFmtId="164" fontId="12" fillId="0" borderId="4" xfId="2" applyNumberFormat="1" applyFont="1" applyFill="1" applyBorder="1" applyAlignment="1">
      <alignment horizontal="center" vertical="center"/>
    </xf>
    <xf numFmtId="44" fontId="11" fillId="5" borderId="4" xfId="0" applyNumberFormat="1" applyFont="1" applyFill="1" applyBorder="1" applyAlignment="1">
      <alignment horizontal="center" vertical="center"/>
    </xf>
    <xf numFmtId="165" fontId="11" fillId="0" borderId="0" xfId="2" applyNumberFormat="1" applyFont="1" applyBorder="1" applyAlignment="1" applyProtection="1">
      <alignment vertical="center"/>
    </xf>
    <xf numFmtId="164" fontId="11" fillId="0" borderId="0" xfId="2" applyNumberFormat="1" applyFont="1" applyBorder="1" applyAlignment="1" applyProtection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44" fontId="6" fillId="0" borderId="0" xfId="1" applyFont="1" applyBorder="1" applyAlignment="1" applyProtection="1">
      <alignment vertical="center"/>
    </xf>
    <xf numFmtId="0" fontId="6" fillId="0" borderId="0" xfId="0" applyFont="1"/>
    <xf numFmtId="0" fontId="6" fillId="4" borderId="0" xfId="0" applyFont="1" applyFill="1"/>
    <xf numFmtId="165" fontId="11" fillId="0" borderId="0" xfId="2" applyNumberFormat="1" applyFont="1" applyAlignment="1" applyProtection="1">
      <alignment vertical="center"/>
    </xf>
    <xf numFmtId="44" fontId="6" fillId="3" borderId="10" xfId="0" applyNumberFormat="1" applyFont="1" applyFill="1" applyBorder="1" applyAlignment="1">
      <alignment horizontal="center" vertical="center"/>
    </xf>
    <xf numFmtId="0" fontId="6" fillId="6" borderId="4" xfId="3" applyFont="1" applyFill="1" applyBorder="1" applyAlignment="1">
      <alignment horizontal="center" vertical="center"/>
    </xf>
    <xf numFmtId="0" fontId="6" fillId="6" borderId="4" xfId="3" applyFont="1" applyFill="1" applyBorder="1" applyAlignment="1">
      <alignment vertical="center" wrapText="1"/>
    </xf>
    <xf numFmtId="0" fontId="11" fillId="0" borderId="4" xfId="3" applyFont="1" applyBorder="1" applyAlignment="1">
      <alignment horizontal="center" vertical="center"/>
    </xf>
    <xf numFmtId="0" fontId="11" fillId="0" borderId="4" xfId="3" applyFont="1" applyBorder="1" applyAlignment="1">
      <alignment vertical="center" wrapText="1"/>
    </xf>
    <xf numFmtId="0" fontId="11" fillId="0" borderId="4" xfId="3" applyFont="1" applyBorder="1" applyAlignment="1">
      <alignment horizontal="left" vertical="center"/>
    </xf>
    <xf numFmtId="0" fontId="6" fillId="3" borderId="9" xfId="0" applyFont="1" applyFill="1" applyBorder="1" applyAlignment="1">
      <alignment vertical="center"/>
    </xf>
    <xf numFmtId="0" fontId="3" fillId="0" borderId="4" xfId="3" applyFont="1" applyBorder="1" applyAlignment="1">
      <alignment vertical="center"/>
    </xf>
    <xf numFmtId="44" fontId="11" fillId="0" borderId="0" xfId="0" applyNumberFormat="1" applyFont="1" applyAlignment="1">
      <alignment vertical="center"/>
    </xf>
    <xf numFmtId="44" fontId="6" fillId="6" borderId="4" xfId="3" applyNumberFormat="1" applyFont="1" applyFill="1" applyBorder="1" applyAlignment="1">
      <alignment vertical="center" wrapText="1"/>
    </xf>
    <xf numFmtId="44" fontId="6" fillId="6" borderId="4" xfId="3" applyNumberFormat="1" applyFont="1" applyFill="1" applyBorder="1" applyAlignment="1">
      <alignment horizontal="center" vertical="center"/>
    </xf>
    <xf numFmtId="165" fontId="11" fillId="0" borderId="4" xfId="2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2" fontId="6" fillId="0" borderId="2" xfId="0" applyNumberFormat="1" applyFont="1" applyBorder="1" applyAlignment="1" applyProtection="1">
      <alignment horizontal="center" vertical="center" wrapText="1"/>
    </xf>
    <xf numFmtId="2" fontId="6" fillId="5" borderId="2" xfId="0" applyNumberFormat="1" applyFont="1" applyFill="1" applyBorder="1" applyAlignment="1" applyProtection="1">
      <alignment horizontal="center" vertical="center" wrapText="1"/>
    </xf>
    <xf numFmtId="2" fontId="6" fillId="0" borderId="3" xfId="0" applyNumberFormat="1" applyFont="1" applyBorder="1" applyAlignment="1" applyProtection="1">
      <alignment horizontal="center" vertical="center" wrapText="1"/>
    </xf>
    <xf numFmtId="0" fontId="6" fillId="6" borderId="4" xfId="3" applyFont="1" applyFill="1" applyBorder="1" applyAlignment="1" applyProtection="1">
      <alignment horizontal="center" vertical="center"/>
    </xf>
    <xf numFmtId="0" fontId="6" fillId="6" borderId="4" xfId="3" applyFont="1" applyFill="1" applyBorder="1" applyAlignment="1" applyProtection="1">
      <alignment vertical="center" wrapText="1"/>
    </xf>
    <xf numFmtId="0" fontId="11" fillId="0" borderId="4" xfId="3" applyFont="1" applyBorder="1" applyAlignment="1" applyProtection="1">
      <alignment horizontal="center" vertical="center"/>
    </xf>
    <xf numFmtId="0" fontId="11" fillId="0" borderId="4" xfId="3" applyFont="1" applyBorder="1" applyAlignment="1" applyProtection="1">
      <alignment vertical="center" wrapText="1"/>
    </xf>
    <xf numFmtId="44" fontId="11" fillId="5" borderId="4" xfId="0" applyNumberFormat="1" applyFont="1" applyFill="1" applyBorder="1" applyAlignment="1" applyProtection="1">
      <alignment horizontal="center" vertical="center"/>
    </xf>
    <xf numFmtId="164" fontId="12" fillId="0" borderId="4" xfId="2" applyNumberFormat="1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3" borderId="9" xfId="0" applyFont="1" applyFill="1" applyBorder="1" applyAlignment="1" applyProtection="1">
      <alignment vertical="center"/>
    </xf>
    <xf numFmtId="44" fontId="6" fillId="3" borderId="10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 wrapText="1"/>
    </xf>
    <xf numFmtId="0" fontId="6" fillId="0" borderId="0" xfId="0" applyFont="1" applyProtection="1"/>
    <xf numFmtId="0" fontId="6" fillId="4" borderId="0" xfId="0" applyFont="1" applyFill="1" applyProtection="1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9" fontId="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44" fontId="6" fillId="3" borderId="9" xfId="0" applyNumberFormat="1" applyFont="1" applyFill="1" applyBorder="1" applyAlignment="1" applyProtection="1">
      <alignment vertical="center"/>
    </xf>
    <xf numFmtId="44" fontId="11" fillId="0" borderId="0" xfId="1" applyFont="1" applyAlignment="1" applyProtection="1">
      <alignment vertical="center"/>
    </xf>
    <xf numFmtId="164" fontId="11" fillId="0" borderId="0" xfId="0" applyNumberFormat="1" applyFont="1" applyAlignment="1" applyProtection="1">
      <alignment vertical="center"/>
    </xf>
    <xf numFmtId="44" fontId="11" fillId="0" borderId="0" xfId="0" applyNumberFormat="1" applyFont="1" applyAlignment="1" applyProtection="1">
      <alignment vertical="center"/>
    </xf>
    <xf numFmtId="44" fontId="3" fillId="0" borderId="0" xfId="0" applyNumberFormat="1" applyFont="1" applyAlignment="1" applyProtection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</cellXfs>
  <cellStyles count="4">
    <cellStyle name="Moeda" xfId="1" builtinId="4"/>
    <cellStyle name="Normal" xfId="0" builtinId="0"/>
    <cellStyle name="Normal 3" xfId="3" xr:uid="{E7FE6793-F41F-4889-B158-1FE5AB261430}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  <sheetName val="Teor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17845-CA50-4EDB-8030-DE95028FD08C}">
  <sheetPr>
    <tabColor rgb="FFFFFF00"/>
    <pageSetUpPr fitToPage="1"/>
  </sheetPr>
  <dimension ref="B1:P79"/>
  <sheetViews>
    <sheetView showGridLines="0" tabSelected="1" view="pageBreakPreview" topLeftCell="A2" zoomScaleNormal="100" zoomScaleSheetLayoutView="100" workbookViewId="0">
      <selection activeCell="F5" sqref="F5"/>
    </sheetView>
  </sheetViews>
  <sheetFormatPr defaultRowHeight="13.5" x14ac:dyDescent="0.25"/>
  <cols>
    <col min="1" max="1" width="3" style="1" customWidth="1"/>
    <col min="2" max="2" width="9.28515625" style="1" bestFit="1" customWidth="1"/>
    <col min="3" max="3" width="80.7109375" style="2" customWidth="1"/>
    <col min="4" max="4" width="10" style="1" bestFit="1" customWidth="1"/>
    <col min="5" max="5" width="9.28515625" style="1" bestFit="1" customWidth="1"/>
    <col min="6" max="6" width="19.85546875" style="1" bestFit="1" customWidth="1"/>
    <col min="7" max="7" width="23.85546875" style="1" bestFit="1" customWidth="1"/>
    <col min="8" max="11" width="18.7109375" style="1" customWidth="1"/>
    <col min="12" max="12" width="15.42578125" style="1" customWidth="1"/>
    <col min="13" max="13" width="17.7109375" style="1" bestFit="1" customWidth="1"/>
    <col min="14" max="14" width="15.85546875" style="1" bestFit="1" customWidth="1"/>
    <col min="15" max="16384" width="9.140625" style="1"/>
  </cols>
  <sheetData>
    <row r="1" spans="2:16" ht="14.25" thickBot="1" x14ac:dyDescent="0.3"/>
    <row r="2" spans="2:16" ht="56.25" customHeight="1" thickBot="1" x14ac:dyDescent="0.3">
      <c r="B2" s="71" t="s">
        <v>25</v>
      </c>
      <c r="C2" s="72"/>
      <c r="D2" s="72"/>
      <c r="E2" s="72"/>
      <c r="F2" s="72"/>
      <c r="G2" s="72"/>
      <c r="H2" s="72"/>
      <c r="I2" s="72"/>
      <c r="J2" s="72"/>
      <c r="K2" s="72"/>
      <c r="L2" s="73"/>
    </row>
    <row r="3" spans="2:16" s="7" customFormat="1" ht="75" x14ac:dyDescent="0.25">
      <c r="B3" s="8" t="s">
        <v>20</v>
      </c>
      <c r="C3" s="9" t="s">
        <v>21</v>
      </c>
      <c r="D3" s="9" t="s">
        <v>22</v>
      </c>
      <c r="E3" s="10" t="s">
        <v>24</v>
      </c>
      <c r="F3" s="10" t="s">
        <v>29</v>
      </c>
      <c r="G3" s="11" t="s">
        <v>23</v>
      </c>
      <c r="H3" s="10" t="s">
        <v>30</v>
      </c>
      <c r="I3" s="10" t="s">
        <v>31</v>
      </c>
      <c r="J3" s="10" t="s">
        <v>32</v>
      </c>
      <c r="K3" s="10" t="s">
        <v>33</v>
      </c>
      <c r="L3" s="12" t="s">
        <v>19</v>
      </c>
    </row>
    <row r="4" spans="2:16" s="6" customFormat="1" ht="20.100000000000001" customHeight="1" x14ac:dyDescent="0.25">
      <c r="B4" s="31">
        <v>1</v>
      </c>
      <c r="C4" s="32" t="s">
        <v>34</v>
      </c>
      <c r="D4" s="31"/>
      <c r="E4" s="32"/>
      <c r="F4" s="32"/>
      <c r="G4" s="39">
        <f>SUM(G5:G8)</f>
        <v>0</v>
      </c>
      <c r="H4" s="32"/>
      <c r="I4" s="32"/>
      <c r="J4" s="32"/>
      <c r="K4" s="32"/>
      <c r="L4" s="32"/>
      <c r="N4" s="5"/>
    </row>
    <row r="5" spans="2:16" ht="18.75" x14ac:dyDescent="0.25">
      <c r="B5" s="33" t="s">
        <v>1</v>
      </c>
      <c r="C5" s="34" t="s">
        <v>17</v>
      </c>
      <c r="D5" s="33" t="s">
        <v>22</v>
      </c>
      <c r="E5" s="33">
        <v>1</v>
      </c>
      <c r="F5" s="15"/>
      <c r="G5" s="16">
        <f>F5*E5</f>
        <v>0</v>
      </c>
      <c r="H5" s="17" t="e">
        <f>G5/$G$71</f>
        <v>#DIV/0!</v>
      </c>
      <c r="I5" s="18">
        <f>J5*(1-$P$5)</f>
        <v>7.6273076566872144E-4</v>
      </c>
      <c r="J5" s="19">
        <v>8.9733031255143699E-4</v>
      </c>
      <c r="K5" s="18">
        <f t="shared" ref="K5:K67" si="0">J5*(1+$P$5)</f>
        <v>1.0319298594341525E-3</v>
      </c>
      <c r="L5" s="14" t="e">
        <f t="shared" ref="L5:L67" si="1">IF(AND(H5&gt;=I5,H5&lt;=K5),"OK","Ajustar")</f>
        <v>#DIV/0!</v>
      </c>
      <c r="M5" s="6"/>
      <c r="N5" s="5"/>
      <c r="P5" s="3">
        <v>0.15</v>
      </c>
    </row>
    <row r="6" spans="2:16" ht="18.75" x14ac:dyDescent="0.25">
      <c r="B6" s="33" t="s">
        <v>2</v>
      </c>
      <c r="C6" s="35" t="s">
        <v>16</v>
      </c>
      <c r="D6" s="33" t="s">
        <v>22</v>
      </c>
      <c r="E6" s="33">
        <v>12</v>
      </c>
      <c r="F6" s="15"/>
      <c r="G6" s="16">
        <f t="shared" ref="G6:G8" si="2">F6*E6</f>
        <v>0</v>
      </c>
      <c r="H6" s="17" t="e">
        <f t="shared" ref="H6:H69" si="3">G6/$G$71</f>
        <v>#DIV/0!</v>
      </c>
      <c r="I6" s="18">
        <f t="shared" ref="I6:I69" si="4">J6*(1-$P$5)</f>
        <v>3.2272894597568094E-3</v>
      </c>
      <c r="J6" s="19">
        <v>3.7968111291256583E-3</v>
      </c>
      <c r="K6" s="18">
        <f t="shared" si="0"/>
        <v>4.3663327984945063E-3</v>
      </c>
      <c r="L6" s="14" t="e">
        <f t="shared" si="1"/>
        <v>#DIV/0!</v>
      </c>
      <c r="M6" s="6"/>
      <c r="N6" s="5"/>
    </row>
    <row r="7" spans="2:16" ht="18.75" x14ac:dyDescent="0.25">
      <c r="B7" s="33" t="s">
        <v>3</v>
      </c>
      <c r="C7" s="35" t="s">
        <v>35</v>
      </c>
      <c r="D7" s="33" t="s">
        <v>22</v>
      </c>
      <c r="E7" s="33">
        <v>12</v>
      </c>
      <c r="F7" s="15"/>
      <c r="G7" s="16">
        <f t="shared" si="2"/>
        <v>0</v>
      </c>
      <c r="H7" s="17" t="e">
        <f t="shared" si="3"/>
        <v>#DIV/0!</v>
      </c>
      <c r="I7" s="18">
        <f t="shared" si="4"/>
        <v>4.1387803224067585E-2</v>
      </c>
      <c r="J7" s="19">
        <v>4.8691533204785399E-2</v>
      </c>
      <c r="K7" s="18">
        <f t="shared" si="0"/>
        <v>5.5995263185503207E-2</v>
      </c>
      <c r="L7" s="14" t="e">
        <f t="shared" si="1"/>
        <v>#DIV/0!</v>
      </c>
      <c r="M7" s="6"/>
      <c r="N7" s="5"/>
    </row>
    <row r="8" spans="2:16" ht="18.75" x14ac:dyDescent="0.25">
      <c r="B8" s="33" t="s">
        <v>4</v>
      </c>
      <c r="C8" s="35" t="s">
        <v>18</v>
      </c>
      <c r="D8" s="33" t="s">
        <v>22</v>
      </c>
      <c r="E8" s="33">
        <v>1</v>
      </c>
      <c r="F8" s="15"/>
      <c r="G8" s="16">
        <f t="shared" si="2"/>
        <v>0</v>
      </c>
      <c r="H8" s="17" t="e">
        <f t="shared" si="3"/>
        <v>#DIV/0!</v>
      </c>
      <c r="I8" s="18">
        <f t="shared" si="4"/>
        <v>8.6100325875781546E-4</v>
      </c>
      <c r="J8" s="19">
        <v>1.0129450103033124E-3</v>
      </c>
      <c r="K8" s="18">
        <f t="shared" si="0"/>
        <v>1.164886761848809E-3</v>
      </c>
      <c r="L8" s="14" t="e">
        <f t="shared" si="1"/>
        <v>#DIV/0!</v>
      </c>
      <c r="M8" s="6"/>
      <c r="N8" s="5"/>
    </row>
    <row r="9" spans="2:16" ht="18.75" x14ac:dyDescent="0.25">
      <c r="B9" s="31">
        <v>2</v>
      </c>
      <c r="C9" s="32" t="s">
        <v>0</v>
      </c>
      <c r="D9" s="31"/>
      <c r="E9" s="31"/>
      <c r="F9" s="31"/>
      <c r="G9" s="40">
        <f>SUM(G10:G18)</f>
        <v>0</v>
      </c>
      <c r="H9" s="31"/>
      <c r="I9" s="31"/>
      <c r="J9" s="31"/>
      <c r="K9" s="31"/>
      <c r="L9" s="31"/>
      <c r="M9" s="6"/>
      <c r="N9" s="5"/>
    </row>
    <row r="10" spans="2:16" ht="18.75" x14ac:dyDescent="0.25">
      <c r="B10" s="33" t="s">
        <v>5</v>
      </c>
      <c r="C10" s="34" t="s">
        <v>38</v>
      </c>
      <c r="D10" s="33" t="s">
        <v>22</v>
      </c>
      <c r="E10" s="33">
        <v>1</v>
      </c>
      <c r="F10" s="15"/>
      <c r="G10" s="16">
        <f t="shared" ref="G10:G18" si="5">F10*E10</f>
        <v>0</v>
      </c>
      <c r="H10" s="17" t="e">
        <f t="shared" si="3"/>
        <v>#DIV/0!</v>
      </c>
      <c r="I10" s="18">
        <f t="shared" si="4"/>
        <v>4.2082298700312926E-3</v>
      </c>
      <c r="J10" s="19">
        <v>4.9508586706250501E-3</v>
      </c>
      <c r="K10" s="18">
        <f t="shared" si="0"/>
        <v>5.6934874712188076E-3</v>
      </c>
      <c r="L10" s="14" t="e">
        <f t="shared" si="1"/>
        <v>#DIV/0!</v>
      </c>
      <c r="M10" s="6"/>
      <c r="N10" s="5"/>
    </row>
    <row r="11" spans="2:16" ht="18.75" x14ac:dyDescent="0.25">
      <c r="B11" s="33" t="s">
        <v>6</v>
      </c>
      <c r="C11" s="34" t="s">
        <v>39</v>
      </c>
      <c r="D11" s="33" t="s">
        <v>22</v>
      </c>
      <c r="E11" s="33">
        <v>1</v>
      </c>
      <c r="F11" s="15"/>
      <c r="G11" s="16">
        <f t="shared" si="5"/>
        <v>0</v>
      </c>
      <c r="H11" s="17" t="e">
        <f t="shared" si="3"/>
        <v>#DIV/0!</v>
      </c>
      <c r="I11" s="18">
        <f t="shared" si="4"/>
        <v>4.5296918739920157E-3</v>
      </c>
      <c r="J11" s="19">
        <v>5.3290492635200189E-3</v>
      </c>
      <c r="K11" s="18">
        <f t="shared" si="0"/>
        <v>6.1284066530480213E-3</v>
      </c>
      <c r="L11" s="14" t="e">
        <f t="shared" si="1"/>
        <v>#DIV/0!</v>
      </c>
      <c r="M11" s="6"/>
      <c r="N11" s="5"/>
    </row>
    <row r="12" spans="2:16" ht="18.75" x14ac:dyDescent="0.25">
      <c r="B12" s="33" t="s">
        <v>7</v>
      </c>
      <c r="C12" s="34" t="s">
        <v>40</v>
      </c>
      <c r="D12" s="33" t="s">
        <v>22</v>
      </c>
      <c r="E12" s="33">
        <v>1</v>
      </c>
      <c r="F12" s="15"/>
      <c r="G12" s="16">
        <f t="shared" si="5"/>
        <v>0</v>
      </c>
      <c r="H12" s="17" t="e">
        <f t="shared" si="3"/>
        <v>#DIV/0!</v>
      </c>
      <c r="I12" s="18">
        <f t="shared" si="4"/>
        <v>1.5050266549070244E-2</v>
      </c>
      <c r="J12" s="19">
        <v>1.7706195940082641E-2</v>
      </c>
      <c r="K12" s="18">
        <f t="shared" si="0"/>
        <v>2.0362125331095035E-2</v>
      </c>
      <c r="L12" s="14" t="e">
        <f t="shared" si="1"/>
        <v>#DIV/0!</v>
      </c>
      <c r="M12" s="6"/>
      <c r="N12" s="5"/>
    </row>
    <row r="13" spans="2:16" ht="18.75" x14ac:dyDescent="0.25">
      <c r="B13" s="33" t="s">
        <v>8</v>
      </c>
      <c r="C13" s="34" t="s">
        <v>41</v>
      </c>
      <c r="D13" s="33" t="s">
        <v>22</v>
      </c>
      <c r="E13" s="33">
        <v>1</v>
      </c>
      <c r="F13" s="15"/>
      <c r="G13" s="16">
        <f t="shared" si="5"/>
        <v>0</v>
      </c>
      <c r="H13" s="17" t="e">
        <f t="shared" si="3"/>
        <v>#DIV/0!</v>
      </c>
      <c r="I13" s="18">
        <f t="shared" si="4"/>
        <v>4.8511538779527404E-3</v>
      </c>
      <c r="J13" s="19">
        <v>5.7072398564149886E-3</v>
      </c>
      <c r="K13" s="18">
        <f t="shared" si="0"/>
        <v>6.5633258348772369E-3</v>
      </c>
      <c r="L13" s="14" t="e">
        <f t="shared" ref="L13" si="6">IF(AND(H13&gt;=I13,H13&lt;=K13),"OK","Ajustar")</f>
        <v>#DIV/0!</v>
      </c>
      <c r="M13" s="6"/>
      <c r="N13" s="5"/>
    </row>
    <row r="14" spans="2:16" ht="18.75" x14ac:dyDescent="0.25">
      <c r="B14" s="33" t="s">
        <v>42</v>
      </c>
      <c r="C14" s="34" t="s">
        <v>43</v>
      </c>
      <c r="D14" s="33" t="s">
        <v>22</v>
      </c>
      <c r="E14" s="33">
        <v>1</v>
      </c>
      <c r="F14" s="15"/>
      <c r="G14" s="16">
        <f t="shared" si="5"/>
        <v>0</v>
      </c>
      <c r="H14" s="17" t="e">
        <f t="shared" si="3"/>
        <v>#DIV/0!</v>
      </c>
      <c r="I14" s="18">
        <f t="shared" si="4"/>
        <v>3.2146200396072368E-3</v>
      </c>
      <c r="J14" s="19">
        <v>3.7819059289496905E-3</v>
      </c>
      <c r="K14" s="18">
        <f t="shared" si="0"/>
        <v>4.3491918182921438E-3</v>
      </c>
      <c r="L14" s="14" t="e">
        <f t="shared" si="1"/>
        <v>#DIV/0!</v>
      </c>
      <c r="M14" s="6"/>
      <c r="N14" s="5"/>
    </row>
    <row r="15" spans="2:16" s="6" customFormat="1" ht="20.100000000000001" customHeight="1" x14ac:dyDescent="0.25">
      <c r="B15" s="33" t="s">
        <v>44</v>
      </c>
      <c r="C15" s="34" t="s">
        <v>45</v>
      </c>
      <c r="D15" s="33" t="s">
        <v>22</v>
      </c>
      <c r="E15" s="33">
        <v>1</v>
      </c>
      <c r="F15" s="15"/>
      <c r="G15" s="16">
        <f t="shared" si="5"/>
        <v>0</v>
      </c>
      <c r="H15" s="17" t="e">
        <f t="shared" si="3"/>
        <v>#DIV/0!</v>
      </c>
      <c r="I15" s="18">
        <f t="shared" si="4"/>
        <v>4.7050347852433195E-3</v>
      </c>
      <c r="J15" s="19">
        <v>5.5353350414627288E-3</v>
      </c>
      <c r="K15" s="18">
        <f t="shared" si="0"/>
        <v>6.3656352976821373E-3</v>
      </c>
      <c r="L15" s="14" t="e">
        <f t="shared" si="1"/>
        <v>#DIV/0!</v>
      </c>
      <c r="N15" s="5"/>
    </row>
    <row r="16" spans="2:16" ht="18.75" x14ac:dyDescent="0.25">
      <c r="B16" s="33" t="s">
        <v>46</v>
      </c>
      <c r="C16" s="34" t="s">
        <v>47</v>
      </c>
      <c r="D16" s="33" t="s">
        <v>22</v>
      </c>
      <c r="E16" s="33">
        <v>1</v>
      </c>
      <c r="F16" s="15"/>
      <c r="G16" s="16">
        <f t="shared" si="5"/>
        <v>0</v>
      </c>
      <c r="H16" s="17" t="e">
        <f t="shared" si="3"/>
        <v>#DIV/0!</v>
      </c>
      <c r="I16" s="18">
        <f t="shared" si="4"/>
        <v>3.3169034045038314E-3</v>
      </c>
      <c r="J16" s="19">
        <v>3.9022392994162722E-3</v>
      </c>
      <c r="K16" s="18">
        <f t="shared" si="0"/>
        <v>4.4875751943287126E-3</v>
      </c>
      <c r="L16" s="14" t="e">
        <f t="shared" si="1"/>
        <v>#DIV/0!</v>
      </c>
      <c r="M16" s="6"/>
      <c r="N16" s="5"/>
    </row>
    <row r="17" spans="2:14" ht="18.75" x14ac:dyDescent="0.25">
      <c r="B17" s="33" t="s">
        <v>48</v>
      </c>
      <c r="C17" s="34" t="s">
        <v>49</v>
      </c>
      <c r="D17" s="33" t="s">
        <v>22</v>
      </c>
      <c r="E17" s="33">
        <v>1</v>
      </c>
      <c r="F17" s="15"/>
      <c r="G17" s="16">
        <f t="shared" si="5"/>
        <v>0</v>
      </c>
      <c r="H17" s="17" t="e">
        <f t="shared" si="3"/>
        <v>#DIV/0!</v>
      </c>
      <c r="I17" s="18">
        <f t="shared" si="4"/>
        <v>7.3059546354709948E-4</v>
      </c>
      <c r="J17" s="19">
        <v>8.5952407476129348E-4</v>
      </c>
      <c r="K17" s="18">
        <f t="shared" si="0"/>
        <v>9.8845268597548747E-4</v>
      </c>
      <c r="L17" s="14" t="e">
        <f t="shared" si="1"/>
        <v>#DIV/0!</v>
      </c>
      <c r="M17" s="6"/>
      <c r="N17" s="5"/>
    </row>
    <row r="18" spans="2:14" ht="18.75" x14ac:dyDescent="0.25">
      <c r="B18" s="33" t="s">
        <v>50</v>
      </c>
      <c r="C18" s="34" t="s">
        <v>51</v>
      </c>
      <c r="D18" s="33" t="s">
        <v>22</v>
      </c>
      <c r="E18" s="33">
        <v>1</v>
      </c>
      <c r="F18" s="15"/>
      <c r="G18" s="16">
        <f t="shared" si="5"/>
        <v>0</v>
      </c>
      <c r="H18" s="17" t="e">
        <f t="shared" si="3"/>
        <v>#DIV/0!</v>
      </c>
      <c r="I18" s="18">
        <f t="shared" si="4"/>
        <v>4.6904228759723785E-3</v>
      </c>
      <c r="J18" s="19">
        <v>5.5181445599675038E-3</v>
      </c>
      <c r="K18" s="18">
        <f t="shared" si="0"/>
        <v>6.3458662439626291E-3</v>
      </c>
      <c r="L18" s="14" t="e">
        <f t="shared" si="1"/>
        <v>#DIV/0!</v>
      </c>
      <c r="M18" s="6"/>
      <c r="N18" s="5"/>
    </row>
    <row r="19" spans="2:14" ht="18.75" x14ac:dyDescent="0.25">
      <c r="B19" s="31">
        <v>3</v>
      </c>
      <c r="C19" s="32" t="s">
        <v>52</v>
      </c>
      <c r="D19" s="31"/>
      <c r="E19" s="31"/>
      <c r="F19" s="31"/>
      <c r="G19" s="40">
        <f>G20+G24+G26</f>
        <v>0</v>
      </c>
      <c r="H19" s="31"/>
      <c r="I19" s="31"/>
      <c r="J19" s="31"/>
      <c r="K19" s="31"/>
      <c r="L19" s="31"/>
      <c r="M19" s="6"/>
      <c r="N19" s="5"/>
    </row>
    <row r="20" spans="2:14" ht="18.75" x14ac:dyDescent="0.25">
      <c r="B20" s="31" t="s">
        <v>213</v>
      </c>
      <c r="C20" s="32" t="s">
        <v>380</v>
      </c>
      <c r="D20" s="31"/>
      <c r="E20" s="31"/>
      <c r="F20" s="31"/>
      <c r="G20" s="40">
        <f>SUM(G21:G23)</f>
        <v>0</v>
      </c>
      <c r="H20" s="31"/>
      <c r="I20" s="31"/>
      <c r="J20" s="31"/>
      <c r="K20" s="31"/>
      <c r="L20" s="31"/>
      <c r="M20" s="6"/>
      <c r="N20" s="5"/>
    </row>
    <row r="21" spans="2:14" s="6" customFormat="1" ht="20.100000000000001" customHeight="1" x14ac:dyDescent="0.25">
      <c r="B21" s="33" t="s">
        <v>53</v>
      </c>
      <c r="C21" s="34" t="s">
        <v>54</v>
      </c>
      <c r="D21" s="33" t="s">
        <v>22</v>
      </c>
      <c r="E21" s="33">
        <v>1</v>
      </c>
      <c r="F21" s="15">
        <f>Circuitos!G94</f>
        <v>0</v>
      </c>
      <c r="G21" s="20">
        <f t="shared" ref="G21:G23" si="7">F21*E21</f>
        <v>0</v>
      </c>
      <c r="H21" s="18" t="e">
        <f t="shared" si="3"/>
        <v>#DIV/0!</v>
      </c>
      <c r="I21" s="18">
        <f t="shared" si="4"/>
        <v>0.19402632987451426</v>
      </c>
      <c r="J21" s="18">
        <v>0.22826627044060502</v>
      </c>
      <c r="K21" s="18">
        <f t="shared" si="0"/>
        <v>0.26250621100669574</v>
      </c>
      <c r="L21" s="14" t="e">
        <f t="shared" si="1"/>
        <v>#DIV/0!</v>
      </c>
      <c r="N21" s="5"/>
    </row>
    <row r="22" spans="2:14" ht="18.75" x14ac:dyDescent="0.25">
      <c r="B22" s="33" t="s">
        <v>55</v>
      </c>
      <c r="C22" s="34" t="s">
        <v>56</v>
      </c>
      <c r="D22" s="33" t="s">
        <v>22</v>
      </c>
      <c r="E22" s="33">
        <v>1</v>
      </c>
      <c r="F22" s="15"/>
      <c r="G22" s="20">
        <f t="shared" si="7"/>
        <v>0</v>
      </c>
      <c r="H22" s="18" t="e">
        <f t="shared" si="3"/>
        <v>#DIV/0!</v>
      </c>
      <c r="I22" s="18">
        <f t="shared" si="4"/>
        <v>3.8529251893379343E-2</v>
      </c>
      <c r="J22" s="18">
        <v>4.5328531639269816E-2</v>
      </c>
      <c r="K22" s="18">
        <f t="shared" si="0"/>
        <v>5.2127811385160282E-2</v>
      </c>
      <c r="L22" s="14" t="e">
        <f t="shared" si="1"/>
        <v>#DIV/0!</v>
      </c>
      <c r="M22" s="6"/>
      <c r="N22" s="5"/>
    </row>
    <row r="23" spans="2:14" ht="18.75" x14ac:dyDescent="0.25">
      <c r="B23" s="33" t="s">
        <v>57</v>
      </c>
      <c r="C23" s="34" t="s">
        <v>58</v>
      </c>
      <c r="D23" s="33" t="s">
        <v>22</v>
      </c>
      <c r="E23" s="33">
        <v>1</v>
      </c>
      <c r="F23" s="15"/>
      <c r="G23" s="20">
        <f t="shared" si="7"/>
        <v>0</v>
      </c>
      <c r="H23" s="41" t="e">
        <f t="shared" si="3"/>
        <v>#DIV/0!</v>
      </c>
      <c r="I23" s="18">
        <f t="shared" si="4"/>
        <v>4.8539271942110605E-3</v>
      </c>
      <c r="J23" s="19">
        <v>5.7105025814247774E-3</v>
      </c>
      <c r="K23" s="18">
        <f t="shared" si="0"/>
        <v>6.5670779686384934E-3</v>
      </c>
      <c r="L23" s="14" t="e">
        <f t="shared" si="1"/>
        <v>#DIV/0!</v>
      </c>
      <c r="M23" s="6"/>
      <c r="N23" s="5"/>
    </row>
    <row r="24" spans="2:14" ht="18.75" x14ac:dyDescent="0.25">
      <c r="B24" s="31" t="s">
        <v>9</v>
      </c>
      <c r="C24" s="32" t="s">
        <v>59</v>
      </c>
      <c r="D24" s="31"/>
      <c r="E24" s="31"/>
      <c r="F24" s="31"/>
      <c r="G24" s="40">
        <f>G25</f>
        <v>0</v>
      </c>
      <c r="H24" s="31"/>
      <c r="I24" s="31"/>
      <c r="J24" s="31"/>
      <c r="K24" s="31"/>
      <c r="L24" s="31"/>
      <c r="M24" s="6"/>
      <c r="N24" s="5"/>
    </row>
    <row r="25" spans="2:14" ht="18.75" x14ac:dyDescent="0.25">
      <c r="B25" s="33" t="s">
        <v>60</v>
      </c>
      <c r="C25" s="34" t="s">
        <v>206</v>
      </c>
      <c r="D25" s="33" t="s">
        <v>22</v>
      </c>
      <c r="E25" s="33">
        <v>1</v>
      </c>
      <c r="F25" s="15">
        <f>Paineis!G50</f>
        <v>0</v>
      </c>
      <c r="G25" s="20">
        <f>F25*E25</f>
        <v>0</v>
      </c>
      <c r="H25" s="41" t="e">
        <f t="shared" si="3"/>
        <v>#DIV/0!</v>
      </c>
      <c r="I25" s="18">
        <f t="shared" si="4"/>
        <v>1.5758471062048262E-2</v>
      </c>
      <c r="J25" s="19">
        <v>1.8539377720056777E-2</v>
      </c>
      <c r="K25" s="18">
        <f t="shared" si="0"/>
        <v>2.1320284378065293E-2</v>
      </c>
      <c r="L25" s="14" t="e">
        <f t="shared" si="1"/>
        <v>#DIV/0!</v>
      </c>
      <c r="M25" s="6"/>
      <c r="N25" s="5"/>
    </row>
    <row r="26" spans="2:14" ht="18.75" x14ac:dyDescent="0.25">
      <c r="B26" s="31" t="s">
        <v>10</v>
      </c>
      <c r="C26" s="32" t="s">
        <v>150</v>
      </c>
      <c r="D26" s="31"/>
      <c r="E26" s="31"/>
      <c r="F26" s="31"/>
      <c r="G26" s="40">
        <f>G27</f>
        <v>0</v>
      </c>
      <c r="H26" s="31"/>
      <c r="I26" s="31"/>
      <c r="J26" s="31"/>
      <c r="K26" s="31"/>
      <c r="L26" s="31"/>
      <c r="M26" s="6"/>
      <c r="N26" s="5"/>
    </row>
    <row r="27" spans="2:14" s="6" customFormat="1" ht="20.100000000000001" customHeight="1" x14ac:dyDescent="0.25">
      <c r="B27" s="33" t="s">
        <v>151</v>
      </c>
      <c r="C27" s="34" t="s">
        <v>152</v>
      </c>
      <c r="D27" s="33" t="s">
        <v>22</v>
      </c>
      <c r="E27" s="33">
        <v>80</v>
      </c>
      <c r="F27" s="15"/>
      <c r="G27" s="13">
        <f>F27*E27</f>
        <v>0</v>
      </c>
      <c r="H27" s="41" t="e">
        <f t="shared" si="3"/>
        <v>#DIV/0!</v>
      </c>
      <c r="I27" s="18">
        <f t="shared" si="4"/>
        <v>1.1440220099975196E-2</v>
      </c>
      <c r="J27" s="19">
        <v>1.3459082470559054E-2</v>
      </c>
      <c r="K27" s="18">
        <f t="shared" si="0"/>
        <v>1.5477944841142911E-2</v>
      </c>
      <c r="L27" s="14" t="e">
        <f t="shared" si="1"/>
        <v>#DIV/0!</v>
      </c>
      <c r="N27" s="5"/>
    </row>
    <row r="28" spans="2:14" ht="18.75" x14ac:dyDescent="0.25">
      <c r="B28" s="31">
        <v>4</v>
      </c>
      <c r="C28" s="32" t="s">
        <v>153</v>
      </c>
      <c r="D28" s="31"/>
      <c r="E28" s="31"/>
      <c r="F28" s="31"/>
      <c r="G28" s="40">
        <f>G29+G38+G46</f>
        <v>0</v>
      </c>
      <c r="H28" s="31"/>
      <c r="I28" s="31"/>
      <c r="J28" s="31"/>
      <c r="K28" s="31"/>
      <c r="L28" s="31"/>
      <c r="M28" s="6"/>
      <c r="N28" s="5"/>
    </row>
    <row r="29" spans="2:14" ht="18.75" x14ac:dyDescent="0.25">
      <c r="B29" s="31" t="s">
        <v>11</v>
      </c>
      <c r="C29" s="32" t="s">
        <v>154</v>
      </c>
      <c r="D29" s="31"/>
      <c r="E29" s="31"/>
      <c r="F29" s="31"/>
      <c r="G29" s="40">
        <f>SUM(G30:G37)</f>
        <v>0</v>
      </c>
      <c r="H29" s="31"/>
      <c r="I29" s="31"/>
      <c r="J29" s="31"/>
      <c r="K29" s="31"/>
      <c r="L29" s="31"/>
      <c r="M29" s="6"/>
      <c r="N29" s="5"/>
    </row>
    <row r="30" spans="2:14" ht="37.5" x14ac:dyDescent="0.25">
      <c r="B30" s="33" t="s">
        <v>155</v>
      </c>
      <c r="C30" s="34" t="s">
        <v>156</v>
      </c>
      <c r="D30" s="33" t="s">
        <v>22</v>
      </c>
      <c r="E30" s="33">
        <v>64</v>
      </c>
      <c r="F30" s="15"/>
      <c r="G30" s="20">
        <f t="shared" ref="G30:G37" si="8">F30*E30</f>
        <v>0</v>
      </c>
      <c r="H30" s="17" t="e">
        <f t="shared" si="3"/>
        <v>#DIV/0!</v>
      </c>
      <c r="I30" s="18">
        <f t="shared" si="4"/>
        <v>5.7753188534938873E-3</v>
      </c>
      <c r="J30" s="19">
        <v>6.7944927688163379E-3</v>
      </c>
      <c r="K30" s="18">
        <f t="shared" si="0"/>
        <v>7.8136666841387876E-3</v>
      </c>
      <c r="L30" s="14" t="e">
        <f t="shared" si="1"/>
        <v>#DIV/0!</v>
      </c>
      <c r="M30" s="6"/>
      <c r="N30" s="5"/>
    </row>
    <row r="31" spans="2:14" s="6" customFormat="1" ht="37.5" x14ac:dyDescent="0.25">
      <c r="B31" s="33" t="s">
        <v>157</v>
      </c>
      <c r="C31" s="34" t="s">
        <v>158</v>
      </c>
      <c r="D31" s="33" t="s">
        <v>22</v>
      </c>
      <c r="E31" s="33">
        <v>20</v>
      </c>
      <c r="F31" s="15"/>
      <c r="G31" s="20">
        <f t="shared" si="8"/>
        <v>0</v>
      </c>
      <c r="H31" s="17" t="e">
        <f t="shared" si="3"/>
        <v>#DIV/0!</v>
      </c>
      <c r="I31" s="18">
        <f t="shared" si="4"/>
        <v>8.9143997742910689E-4</v>
      </c>
      <c r="J31" s="19">
        <v>1.0487529146224787E-3</v>
      </c>
      <c r="K31" s="18">
        <f t="shared" si="0"/>
        <v>1.2060658518158504E-3</v>
      </c>
      <c r="L31" s="14" t="e">
        <f t="shared" si="1"/>
        <v>#DIV/0!</v>
      </c>
      <c r="N31" s="5"/>
    </row>
    <row r="32" spans="2:14" ht="37.5" x14ac:dyDescent="0.25">
      <c r="B32" s="33" t="s">
        <v>159</v>
      </c>
      <c r="C32" s="34" t="s">
        <v>160</v>
      </c>
      <c r="D32" s="33" t="s">
        <v>22</v>
      </c>
      <c r="E32" s="33">
        <v>7</v>
      </c>
      <c r="F32" s="15"/>
      <c r="G32" s="20">
        <f t="shared" si="8"/>
        <v>0</v>
      </c>
      <c r="H32" s="17" t="e">
        <f t="shared" si="3"/>
        <v>#DIV/0!</v>
      </c>
      <c r="I32" s="18">
        <f t="shared" si="4"/>
        <v>9.7329020385584337E-4</v>
      </c>
      <c r="J32" s="19">
        <v>1.1450472986539333E-3</v>
      </c>
      <c r="K32" s="18">
        <f t="shared" si="0"/>
        <v>1.3168043934520233E-3</v>
      </c>
      <c r="L32" s="14" t="e">
        <f t="shared" si="1"/>
        <v>#DIV/0!</v>
      </c>
      <c r="M32" s="6"/>
      <c r="N32" s="5"/>
    </row>
    <row r="33" spans="2:14" ht="37.5" x14ac:dyDescent="0.25">
      <c r="B33" s="33" t="s">
        <v>161</v>
      </c>
      <c r="C33" s="34" t="s">
        <v>162</v>
      </c>
      <c r="D33" s="33" t="s">
        <v>22</v>
      </c>
      <c r="E33" s="33">
        <v>105</v>
      </c>
      <c r="F33" s="15"/>
      <c r="G33" s="20">
        <f t="shared" si="8"/>
        <v>0</v>
      </c>
      <c r="H33" s="17" t="e">
        <f t="shared" si="3"/>
        <v>#DIV/0!</v>
      </c>
      <c r="I33" s="18">
        <f t="shared" si="4"/>
        <v>1.4599353057837649E-2</v>
      </c>
      <c r="J33" s="19">
        <v>1.7175709479808999E-2</v>
      </c>
      <c r="K33" s="18">
        <f t="shared" si="0"/>
        <v>1.9752065901780348E-2</v>
      </c>
      <c r="L33" s="14" t="e">
        <f t="shared" si="1"/>
        <v>#DIV/0!</v>
      </c>
      <c r="M33" s="6"/>
      <c r="N33" s="5"/>
    </row>
    <row r="34" spans="2:14" ht="37.5" x14ac:dyDescent="0.25">
      <c r="B34" s="33" t="s">
        <v>163</v>
      </c>
      <c r="C34" s="34" t="s">
        <v>164</v>
      </c>
      <c r="D34" s="33" t="s">
        <v>22</v>
      </c>
      <c r="E34" s="33">
        <v>357</v>
      </c>
      <c r="F34" s="15"/>
      <c r="G34" s="20">
        <f t="shared" si="8"/>
        <v>0</v>
      </c>
      <c r="H34" s="17" t="e">
        <f t="shared" si="3"/>
        <v>#DIV/0!</v>
      </c>
      <c r="I34" s="18">
        <f t="shared" si="4"/>
        <v>9.9544725379411225E-2</v>
      </c>
      <c r="J34" s="19">
        <v>0.11711144162283674</v>
      </c>
      <c r="K34" s="18">
        <f t="shared" si="0"/>
        <v>0.13467815786626225</v>
      </c>
      <c r="L34" s="14" t="e">
        <f t="shared" si="1"/>
        <v>#DIV/0!</v>
      </c>
      <c r="M34" s="6"/>
      <c r="N34" s="5"/>
    </row>
    <row r="35" spans="2:14" ht="37.5" x14ac:dyDescent="0.25">
      <c r="B35" s="33" t="s">
        <v>165</v>
      </c>
      <c r="C35" s="34" t="s">
        <v>166</v>
      </c>
      <c r="D35" s="33" t="s">
        <v>22</v>
      </c>
      <c r="E35" s="33">
        <v>7</v>
      </c>
      <c r="F35" s="15"/>
      <c r="G35" s="20">
        <f t="shared" si="8"/>
        <v>0</v>
      </c>
      <c r="H35" s="17" t="e">
        <f t="shared" si="3"/>
        <v>#DIV/0!</v>
      </c>
      <c r="I35" s="18">
        <f t="shared" si="4"/>
        <v>2.83994115852542E-4</v>
      </c>
      <c r="J35" s="19">
        <v>3.3411072453240237E-4</v>
      </c>
      <c r="K35" s="18">
        <f t="shared" si="0"/>
        <v>3.8422733321226269E-4</v>
      </c>
      <c r="L35" s="14" t="e">
        <f t="shared" si="1"/>
        <v>#DIV/0!</v>
      </c>
      <c r="M35" s="6"/>
      <c r="N35" s="5"/>
    </row>
    <row r="36" spans="2:14" ht="37.5" x14ac:dyDescent="0.25">
      <c r="B36" s="33" t="s">
        <v>167</v>
      </c>
      <c r="C36" s="34" t="s">
        <v>168</v>
      </c>
      <c r="D36" s="33" t="s">
        <v>22</v>
      </c>
      <c r="E36" s="33">
        <v>93</v>
      </c>
      <c r="F36" s="15"/>
      <c r="G36" s="20">
        <f t="shared" si="8"/>
        <v>0</v>
      </c>
      <c r="H36" s="17" t="e">
        <f t="shared" si="3"/>
        <v>#DIV/0!</v>
      </c>
      <c r="I36" s="18">
        <f t="shared" si="4"/>
        <v>5.3397822692670882E-3</v>
      </c>
      <c r="J36" s="19">
        <v>6.2820967873730453E-3</v>
      </c>
      <c r="K36" s="18">
        <f t="shared" si="0"/>
        <v>7.2244113054790015E-3</v>
      </c>
      <c r="L36" s="14" t="e">
        <f t="shared" si="1"/>
        <v>#DIV/0!</v>
      </c>
      <c r="M36" s="6"/>
      <c r="N36" s="5"/>
    </row>
    <row r="37" spans="2:14" s="6" customFormat="1" ht="37.5" x14ac:dyDescent="0.25">
      <c r="B37" s="33" t="s">
        <v>169</v>
      </c>
      <c r="C37" s="34" t="s">
        <v>170</v>
      </c>
      <c r="D37" s="33" t="s">
        <v>22</v>
      </c>
      <c r="E37" s="33">
        <v>6</v>
      </c>
      <c r="F37" s="15"/>
      <c r="G37" s="20">
        <f t="shared" si="8"/>
        <v>0</v>
      </c>
      <c r="H37" s="17" t="e">
        <f t="shared" si="3"/>
        <v>#DIV/0!</v>
      </c>
      <c r="I37" s="18">
        <f t="shared" si="4"/>
        <v>4.6914400354757077E-4</v>
      </c>
      <c r="J37" s="19">
        <v>5.5193412182067152E-4</v>
      </c>
      <c r="K37" s="18">
        <f t="shared" si="0"/>
        <v>6.3472424009377215E-4</v>
      </c>
      <c r="L37" s="14" t="e">
        <f t="shared" si="1"/>
        <v>#DIV/0!</v>
      </c>
      <c r="N37" s="5"/>
    </row>
    <row r="38" spans="2:14" ht="18.75" x14ac:dyDescent="0.25">
      <c r="B38" s="31" t="s">
        <v>12</v>
      </c>
      <c r="C38" s="32" t="s">
        <v>171</v>
      </c>
      <c r="D38" s="31"/>
      <c r="E38" s="31"/>
      <c r="F38" s="31"/>
      <c r="G38" s="40">
        <f>SUM(G39:G45)</f>
        <v>0</v>
      </c>
      <c r="H38" s="17"/>
      <c r="I38" s="18"/>
      <c r="J38" s="19"/>
      <c r="K38" s="18"/>
      <c r="L38" s="31"/>
      <c r="M38" s="6"/>
      <c r="N38" s="5"/>
    </row>
    <row r="39" spans="2:14" ht="112.5" x14ac:dyDescent="0.25">
      <c r="B39" s="33" t="s">
        <v>172</v>
      </c>
      <c r="C39" s="34" t="s">
        <v>173</v>
      </c>
      <c r="D39" s="33" t="s">
        <v>22</v>
      </c>
      <c r="E39" s="33">
        <v>4</v>
      </c>
      <c r="F39" s="15"/>
      <c r="G39" s="20">
        <f t="shared" ref="G39:G45" si="9">F39*E39</f>
        <v>0</v>
      </c>
      <c r="H39" s="17" t="e">
        <f t="shared" si="3"/>
        <v>#DIV/0!</v>
      </c>
      <c r="I39" s="18">
        <f t="shared" si="4"/>
        <v>3.5606843425334196E-4</v>
      </c>
      <c r="J39" s="19">
        <v>4.189040402980494E-4</v>
      </c>
      <c r="K39" s="18">
        <f t="shared" si="0"/>
        <v>4.8173964634275679E-4</v>
      </c>
      <c r="L39" s="14" t="e">
        <f t="shared" si="1"/>
        <v>#DIV/0!</v>
      </c>
      <c r="M39" s="6"/>
      <c r="N39" s="5"/>
    </row>
    <row r="40" spans="2:14" ht="131.25" x14ac:dyDescent="0.25">
      <c r="B40" s="33" t="s">
        <v>174</v>
      </c>
      <c r="C40" s="34" t="s">
        <v>175</v>
      </c>
      <c r="D40" s="33" t="s">
        <v>22</v>
      </c>
      <c r="E40" s="33">
        <v>3</v>
      </c>
      <c r="F40" s="15"/>
      <c r="G40" s="20">
        <f t="shared" si="9"/>
        <v>0</v>
      </c>
      <c r="H40" s="17" t="e">
        <f t="shared" si="3"/>
        <v>#DIV/0!</v>
      </c>
      <c r="I40" s="18">
        <f t="shared" si="4"/>
        <v>6.9768283339540415E-4</v>
      </c>
      <c r="J40" s="19">
        <v>8.208033334063578E-4</v>
      </c>
      <c r="K40" s="18">
        <f t="shared" si="0"/>
        <v>9.4392383341731145E-4</v>
      </c>
      <c r="L40" s="14" t="e">
        <f t="shared" si="1"/>
        <v>#DIV/0!</v>
      </c>
      <c r="M40" s="6"/>
      <c r="N40" s="5"/>
    </row>
    <row r="41" spans="2:14" s="6" customFormat="1" ht="129.75" customHeight="1" x14ac:dyDescent="0.25">
      <c r="B41" s="33" t="s">
        <v>176</v>
      </c>
      <c r="C41" s="34" t="s">
        <v>177</v>
      </c>
      <c r="D41" s="33" t="s">
        <v>22</v>
      </c>
      <c r="E41" s="33">
        <v>93</v>
      </c>
      <c r="F41" s="15"/>
      <c r="G41" s="20">
        <f t="shared" si="9"/>
        <v>0</v>
      </c>
      <c r="H41" s="17" t="e">
        <f t="shared" si="3"/>
        <v>#DIV/0!</v>
      </c>
      <c r="I41" s="18">
        <f t="shared" si="4"/>
        <v>3.8571428907179538E-2</v>
      </c>
      <c r="J41" s="19">
        <v>4.5378151655505343E-2</v>
      </c>
      <c r="K41" s="18">
        <f t="shared" si="0"/>
        <v>5.2184874403831141E-2</v>
      </c>
      <c r="L41" s="14" t="e">
        <f t="shared" si="1"/>
        <v>#DIV/0!</v>
      </c>
      <c r="N41" s="5"/>
    </row>
    <row r="42" spans="2:14" ht="150" x14ac:dyDescent="0.25">
      <c r="B42" s="33" t="s">
        <v>178</v>
      </c>
      <c r="C42" s="34" t="s">
        <v>179</v>
      </c>
      <c r="D42" s="33" t="s">
        <v>22</v>
      </c>
      <c r="E42" s="33">
        <v>6</v>
      </c>
      <c r="F42" s="15"/>
      <c r="G42" s="20">
        <f t="shared" si="9"/>
        <v>0</v>
      </c>
      <c r="H42" s="17" t="e">
        <f t="shared" si="3"/>
        <v>#DIV/0!</v>
      </c>
      <c r="I42" s="18">
        <f t="shared" si="4"/>
        <v>3.1768521114012346E-3</v>
      </c>
      <c r="J42" s="19">
        <v>3.7374730722367468E-3</v>
      </c>
      <c r="K42" s="18">
        <f t="shared" si="0"/>
        <v>4.2980940330722582E-3</v>
      </c>
      <c r="L42" s="14" t="e">
        <f t="shared" si="1"/>
        <v>#DIV/0!</v>
      </c>
      <c r="M42" s="6"/>
      <c r="N42" s="5"/>
    </row>
    <row r="43" spans="2:14" ht="131.25" x14ac:dyDescent="0.25">
      <c r="B43" s="33" t="s">
        <v>180</v>
      </c>
      <c r="C43" s="34" t="s">
        <v>181</v>
      </c>
      <c r="D43" s="33" t="s">
        <v>22</v>
      </c>
      <c r="E43" s="33">
        <v>7</v>
      </c>
      <c r="F43" s="15"/>
      <c r="G43" s="20">
        <f t="shared" si="9"/>
        <v>0</v>
      </c>
      <c r="H43" s="17" t="e">
        <f t="shared" si="3"/>
        <v>#DIV/0!</v>
      </c>
      <c r="I43" s="18">
        <f t="shared" si="4"/>
        <v>3.113909232414859E-2</v>
      </c>
      <c r="J43" s="19">
        <v>3.6634226263704224E-2</v>
      </c>
      <c r="K43" s="18">
        <f t="shared" si="0"/>
        <v>4.2129360203259851E-2</v>
      </c>
      <c r="L43" s="14" t="e">
        <f t="shared" si="1"/>
        <v>#DIV/0!</v>
      </c>
      <c r="M43" s="6"/>
      <c r="N43" s="5"/>
    </row>
    <row r="44" spans="2:14" ht="168.75" x14ac:dyDescent="0.25">
      <c r="B44" s="33" t="s">
        <v>182</v>
      </c>
      <c r="C44" s="34" t="s">
        <v>183</v>
      </c>
      <c r="D44" s="33" t="s">
        <v>22</v>
      </c>
      <c r="E44" s="33">
        <v>11</v>
      </c>
      <c r="F44" s="15"/>
      <c r="G44" s="20">
        <f t="shared" si="9"/>
        <v>0</v>
      </c>
      <c r="H44" s="17" t="e">
        <f t="shared" si="3"/>
        <v>#DIV/0!</v>
      </c>
      <c r="I44" s="18">
        <f t="shared" si="4"/>
        <v>0.11994670283701002</v>
      </c>
      <c r="J44" s="19">
        <v>0.1411137680435412</v>
      </c>
      <c r="K44" s="18">
        <f t="shared" si="0"/>
        <v>0.16228083325007236</v>
      </c>
      <c r="L44" s="14" t="e">
        <f t="shared" si="1"/>
        <v>#DIV/0!</v>
      </c>
      <c r="M44" s="6"/>
      <c r="N44" s="5"/>
    </row>
    <row r="45" spans="2:14" s="6" customFormat="1" ht="36.75" customHeight="1" x14ac:dyDescent="0.25">
      <c r="B45" s="33" t="s">
        <v>184</v>
      </c>
      <c r="C45" s="34" t="s">
        <v>185</v>
      </c>
      <c r="D45" s="33" t="s">
        <v>22</v>
      </c>
      <c r="E45" s="33">
        <v>9</v>
      </c>
      <c r="F45" s="15"/>
      <c r="G45" s="20">
        <f t="shared" si="9"/>
        <v>0</v>
      </c>
      <c r="H45" s="17" t="e">
        <f t="shared" si="3"/>
        <v>#DIV/0!</v>
      </c>
      <c r="I45" s="18">
        <f t="shared" si="4"/>
        <v>9.7730092695696969E-4</v>
      </c>
      <c r="J45" s="19">
        <v>1.1497657964199643E-3</v>
      </c>
      <c r="K45" s="18">
        <f t="shared" si="0"/>
        <v>1.322230665882959E-3</v>
      </c>
      <c r="L45" s="14" t="e">
        <f t="shared" si="1"/>
        <v>#DIV/0!</v>
      </c>
      <c r="N45" s="5"/>
    </row>
    <row r="46" spans="2:14" ht="18.75" x14ac:dyDescent="0.25">
      <c r="B46" s="31" t="s">
        <v>13</v>
      </c>
      <c r="C46" s="32" t="s">
        <v>186</v>
      </c>
      <c r="D46" s="31"/>
      <c r="E46" s="31"/>
      <c r="F46" s="31"/>
      <c r="G46" s="40">
        <f>SUM(G47:G53)</f>
        <v>0</v>
      </c>
      <c r="H46" s="17"/>
      <c r="I46" s="18"/>
      <c r="J46" s="19"/>
      <c r="K46" s="18"/>
      <c r="L46" s="14"/>
      <c r="M46" s="6"/>
      <c r="N46" s="5"/>
    </row>
    <row r="47" spans="2:14" ht="37.5" x14ac:dyDescent="0.25">
      <c r="B47" s="33" t="s">
        <v>187</v>
      </c>
      <c r="C47" s="34" t="s">
        <v>188</v>
      </c>
      <c r="D47" s="33" t="s">
        <v>22</v>
      </c>
      <c r="E47" s="33">
        <v>7</v>
      </c>
      <c r="F47" s="15"/>
      <c r="G47" s="20">
        <f>F47*E47</f>
        <v>0</v>
      </c>
      <c r="H47" s="17" t="e">
        <f t="shared" si="3"/>
        <v>#DIV/0!</v>
      </c>
      <c r="I47" s="18">
        <f t="shared" si="4"/>
        <v>1.9408878160467492E-4</v>
      </c>
      <c r="J47" s="19">
        <v>2.2833974306432343E-4</v>
      </c>
      <c r="K47" s="18">
        <f t="shared" si="0"/>
        <v>2.6259070452397192E-4</v>
      </c>
      <c r="L47" s="14" t="e">
        <f t="shared" si="1"/>
        <v>#DIV/0!</v>
      </c>
      <c r="M47" s="6"/>
      <c r="N47" s="5"/>
    </row>
    <row r="48" spans="2:14" s="6" customFormat="1" ht="51" customHeight="1" x14ac:dyDescent="0.25">
      <c r="B48" s="33" t="s">
        <v>363</v>
      </c>
      <c r="C48" s="34" t="s">
        <v>189</v>
      </c>
      <c r="D48" s="33" t="s">
        <v>22</v>
      </c>
      <c r="E48" s="33">
        <v>19</v>
      </c>
      <c r="F48" s="15"/>
      <c r="G48" s="20">
        <f t="shared" ref="G48:G53" si="10">F48*E48</f>
        <v>0</v>
      </c>
      <c r="H48" s="17" t="e">
        <f t="shared" si="3"/>
        <v>#DIV/0!</v>
      </c>
      <c r="I48" s="18">
        <f t="shared" si="4"/>
        <v>5.2681240721268901E-4</v>
      </c>
      <c r="J48" s="19">
        <v>6.1977930260316354E-4</v>
      </c>
      <c r="K48" s="18">
        <f t="shared" si="0"/>
        <v>7.1274619799363797E-4</v>
      </c>
      <c r="L48" s="14" t="e">
        <f t="shared" si="1"/>
        <v>#DIV/0!</v>
      </c>
      <c r="N48" s="5"/>
    </row>
    <row r="49" spans="2:14" ht="37.5" x14ac:dyDescent="0.25">
      <c r="B49" s="33" t="s">
        <v>364</v>
      </c>
      <c r="C49" s="34" t="s">
        <v>190</v>
      </c>
      <c r="D49" s="33" t="s">
        <v>22</v>
      </c>
      <c r="E49" s="33">
        <v>50</v>
      </c>
      <c r="F49" s="15"/>
      <c r="G49" s="20">
        <f t="shared" si="10"/>
        <v>0</v>
      </c>
      <c r="H49" s="17" t="e">
        <f t="shared" si="3"/>
        <v>#DIV/0!</v>
      </c>
      <c r="I49" s="18">
        <f t="shared" si="4"/>
        <v>1.8884303369220115E-3</v>
      </c>
      <c r="J49" s="19">
        <v>2.2216827493200136E-3</v>
      </c>
      <c r="K49" s="18">
        <f t="shared" si="0"/>
        <v>2.5549351617180152E-3</v>
      </c>
      <c r="L49" s="14" t="e">
        <f t="shared" si="1"/>
        <v>#DIV/0!</v>
      </c>
      <c r="M49" s="6"/>
      <c r="N49" s="5"/>
    </row>
    <row r="50" spans="2:14" ht="37.5" x14ac:dyDescent="0.25">
      <c r="B50" s="33" t="s">
        <v>365</v>
      </c>
      <c r="C50" s="34" t="s">
        <v>191</v>
      </c>
      <c r="D50" s="33" t="s">
        <v>22</v>
      </c>
      <c r="E50" s="33">
        <v>19</v>
      </c>
      <c r="F50" s="15"/>
      <c r="G50" s="20">
        <f t="shared" si="10"/>
        <v>0</v>
      </c>
      <c r="H50" s="17" t="e">
        <f t="shared" si="3"/>
        <v>#DIV/0!</v>
      </c>
      <c r="I50" s="18">
        <f t="shared" si="4"/>
        <v>3.6935792550653551E-4</v>
      </c>
      <c r="J50" s="19">
        <v>4.3453873589004177E-4</v>
      </c>
      <c r="K50" s="18">
        <f t="shared" si="0"/>
        <v>4.9971954627354802E-4</v>
      </c>
      <c r="L50" s="14" t="e">
        <f t="shared" si="1"/>
        <v>#DIV/0!</v>
      </c>
      <c r="M50" s="6"/>
      <c r="N50" s="5"/>
    </row>
    <row r="51" spans="2:14" ht="37.5" x14ac:dyDescent="0.25">
      <c r="B51" s="33" t="s">
        <v>366</v>
      </c>
      <c r="C51" s="34" t="s">
        <v>192</v>
      </c>
      <c r="D51" s="33" t="s">
        <v>22</v>
      </c>
      <c r="E51" s="33">
        <v>36</v>
      </c>
      <c r="F51" s="15"/>
      <c r="G51" s="20">
        <f t="shared" si="10"/>
        <v>0</v>
      </c>
      <c r="H51" s="17" t="e">
        <f t="shared" si="3"/>
        <v>#DIV/0!</v>
      </c>
      <c r="I51" s="18">
        <f t="shared" si="4"/>
        <v>1.2530115593916819E-3</v>
      </c>
      <c r="J51" s="19">
        <v>1.4741312463431553E-3</v>
      </c>
      <c r="K51" s="18">
        <f t="shared" si="0"/>
        <v>1.6952509332946286E-3</v>
      </c>
      <c r="L51" s="14" t="e">
        <f t="shared" si="1"/>
        <v>#DIV/0!</v>
      </c>
      <c r="M51" s="6"/>
      <c r="N51" s="5"/>
    </row>
    <row r="52" spans="2:14" s="6" customFormat="1" ht="37.5" x14ac:dyDescent="0.25">
      <c r="B52" s="33" t="s">
        <v>367</v>
      </c>
      <c r="C52" s="34" t="s">
        <v>193</v>
      </c>
      <c r="D52" s="33" t="s">
        <v>22</v>
      </c>
      <c r="E52" s="33">
        <v>13</v>
      </c>
      <c r="F52" s="15"/>
      <c r="G52" s="20">
        <f t="shared" si="10"/>
        <v>0</v>
      </c>
      <c r="H52" s="17" t="e">
        <f t="shared" si="3"/>
        <v>#DIV/0!</v>
      </c>
      <c r="I52" s="18">
        <f t="shared" si="4"/>
        <v>3.0152004184468971E-4</v>
      </c>
      <c r="J52" s="19">
        <v>3.5472946099375264E-4</v>
      </c>
      <c r="K52" s="18">
        <f t="shared" si="0"/>
        <v>4.079388801428155E-4</v>
      </c>
      <c r="L52" s="14" t="e">
        <f t="shared" si="1"/>
        <v>#DIV/0!</v>
      </c>
      <c r="N52" s="5"/>
    </row>
    <row r="53" spans="2:14" ht="75" x14ac:dyDescent="0.25">
      <c r="B53" s="33" t="s">
        <v>368</v>
      </c>
      <c r="C53" s="34" t="s">
        <v>194</v>
      </c>
      <c r="D53" s="33" t="s">
        <v>22</v>
      </c>
      <c r="E53" s="33">
        <v>24</v>
      </c>
      <c r="F53" s="15"/>
      <c r="G53" s="20">
        <f t="shared" si="10"/>
        <v>0</v>
      </c>
      <c r="H53" s="17" t="e">
        <f t="shared" si="3"/>
        <v>#DIV/0!</v>
      </c>
      <c r="I53" s="18">
        <f t="shared" si="4"/>
        <v>4.9723976170311573E-2</v>
      </c>
      <c r="J53" s="19">
        <v>5.8498795494484203E-2</v>
      </c>
      <c r="K53" s="18">
        <f t="shared" si="0"/>
        <v>6.7273614818656832E-2</v>
      </c>
      <c r="L53" s="14" t="e">
        <f t="shared" si="1"/>
        <v>#DIV/0!</v>
      </c>
      <c r="M53" s="6"/>
      <c r="N53" s="5"/>
    </row>
    <row r="54" spans="2:14" ht="18.75" x14ac:dyDescent="0.25">
      <c r="B54" s="31">
        <v>5</v>
      </c>
      <c r="C54" s="32" t="s">
        <v>195</v>
      </c>
      <c r="D54" s="31"/>
      <c r="E54" s="31"/>
      <c r="F54" s="31"/>
      <c r="G54" s="40">
        <f>G55+G60</f>
        <v>0</v>
      </c>
      <c r="H54" s="17"/>
      <c r="I54" s="18"/>
      <c r="J54" s="19"/>
      <c r="K54" s="18"/>
      <c r="L54" s="31"/>
      <c r="M54" s="6"/>
      <c r="N54" s="5"/>
    </row>
    <row r="55" spans="2:14" ht="18.75" x14ac:dyDescent="0.25">
      <c r="B55" s="31" t="s">
        <v>14</v>
      </c>
      <c r="C55" s="32" t="s">
        <v>196</v>
      </c>
      <c r="D55" s="31"/>
      <c r="E55" s="31"/>
      <c r="F55" s="31"/>
      <c r="G55" s="40">
        <f>SUM(G56:G59)</f>
        <v>0</v>
      </c>
      <c r="H55" s="17"/>
      <c r="I55" s="18"/>
      <c r="J55" s="19"/>
      <c r="K55" s="18"/>
      <c r="L55" s="31"/>
      <c r="M55" s="6"/>
      <c r="N55" s="5"/>
    </row>
    <row r="56" spans="2:14" ht="18.75" x14ac:dyDescent="0.25">
      <c r="B56" s="33" t="s">
        <v>197</v>
      </c>
      <c r="C56" s="34" t="s">
        <v>198</v>
      </c>
      <c r="D56" s="33" t="s">
        <v>22</v>
      </c>
      <c r="E56" s="33">
        <v>11</v>
      </c>
      <c r="F56" s="15"/>
      <c r="G56" s="20">
        <f>F56*E56</f>
        <v>0</v>
      </c>
      <c r="H56" s="17" t="e">
        <f t="shared" si="3"/>
        <v>#DIV/0!</v>
      </c>
      <c r="I56" s="18">
        <f t="shared" si="4"/>
        <v>2.9519310108658849E-2</v>
      </c>
      <c r="J56" s="19">
        <v>3.4728600127833943E-2</v>
      </c>
      <c r="K56" s="18">
        <f t="shared" si="0"/>
        <v>3.9937890147009034E-2</v>
      </c>
      <c r="L56" s="14" t="e">
        <f t="shared" si="1"/>
        <v>#DIV/0!</v>
      </c>
      <c r="M56" s="6"/>
      <c r="N56" s="5"/>
    </row>
    <row r="57" spans="2:14" ht="18.75" x14ac:dyDescent="0.25">
      <c r="B57" s="33" t="s">
        <v>199</v>
      </c>
      <c r="C57" s="34" t="s">
        <v>200</v>
      </c>
      <c r="D57" s="33" t="s">
        <v>22</v>
      </c>
      <c r="E57" s="33">
        <v>7</v>
      </c>
      <c r="F57" s="15"/>
      <c r="G57" s="20">
        <f t="shared" ref="G57:G59" si="11">F57*E57</f>
        <v>0</v>
      </c>
      <c r="H57" s="17" t="e">
        <f t="shared" si="3"/>
        <v>#DIV/0!</v>
      </c>
      <c r="I57" s="18">
        <f t="shared" si="4"/>
        <v>2.0081070613196896E-3</v>
      </c>
      <c r="J57" s="19">
        <v>2.3624788956702232E-3</v>
      </c>
      <c r="K57" s="18">
        <f t="shared" si="0"/>
        <v>2.7168507300207563E-3</v>
      </c>
      <c r="L57" s="14" t="e">
        <f t="shared" si="1"/>
        <v>#DIV/0!</v>
      </c>
      <c r="M57" s="6"/>
      <c r="N57" s="5"/>
    </row>
    <row r="58" spans="2:14" s="6" customFormat="1" ht="20.100000000000001" customHeight="1" x14ac:dyDescent="0.25">
      <c r="B58" s="33" t="s">
        <v>201</v>
      </c>
      <c r="C58" s="34" t="s">
        <v>202</v>
      </c>
      <c r="D58" s="33" t="s">
        <v>22</v>
      </c>
      <c r="E58" s="33">
        <v>93</v>
      </c>
      <c r="F58" s="15"/>
      <c r="G58" s="20">
        <f t="shared" si="11"/>
        <v>0</v>
      </c>
      <c r="H58" s="17" t="e">
        <f t="shared" si="3"/>
        <v>#DIV/0!</v>
      </c>
      <c r="I58" s="18">
        <f t="shared" si="4"/>
        <v>7.2214231934094328E-3</v>
      </c>
      <c r="J58" s="19">
        <v>8.4957919922463918E-3</v>
      </c>
      <c r="K58" s="18">
        <f t="shared" si="0"/>
        <v>9.7701607910833498E-3</v>
      </c>
      <c r="L58" s="14" t="e">
        <f t="shared" si="1"/>
        <v>#DIV/0!</v>
      </c>
      <c r="N58" s="5"/>
    </row>
    <row r="59" spans="2:14" ht="18.75" x14ac:dyDescent="0.25">
      <c r="B59" s="33" t="s">
        <v>203</v>
      </c>
      <c r="C59" s="34" t="s">
        <v>204</v>
      </c>
      <c r="D59" s="33" t="s">
        <v>22</v>
      </c>
      <c r="E59" s="33">
        <v>7</v>
      </c>
      <c r="F59" s="15"/>
      <c r="G59" s="20">
        <f t="shared" si="11"/>
        <v>0</v>
      </c>
      <c r="H59" s="17" t="e">
        <f t="shared" si="3"/>
        <v>#DIV/0!</v>
      </c>
      <c r="I59" s="18">
        <f t="shared" si="4"/>
        <v>6.2282317162435703E-5</v>
      </c>
      <c r="J59" s="19">
        <v>7.3273314308747894E-5</v>
      </c>
      <c r="K59" s="18">
        <f t="shared" si="0"/>
        <v>8.4264311455060071E-5</v>
      </c>
      <c r="L59" s="14" t="e">
        <f t="shared" si="1"/>
        <v>#DIV/0!</v>
      </c>
      <c r="M59" s="6"/>
      <c r="N59" s="5"/>
    </row>
    <row r="60" spans="2:14" ht="18.75" x14ac:dyDescent="0.25">
      <c r="B60" s="31" t="s">
        <v>231</v>
      </c>
      <c r="C60" s="32" t="s">
        <v>58</v>
      </c>
      <c r="D60" s="31"/>
      <c r="E60" s="31"/>
      <c r="F60" s="31"/>
      <c r="G60" s="40">
        <f>SUM(G61:G63)</f>
        <v>0</v>
      </c>
      <c r="H60" s="17"/>
      <c r="I60" s="18"/>
      <c r="J60" s="19"/>
      <c r="K60" s="18"/>
      <c r="L60" s="31"/>
      <c r="M60" s="6"/>
      <c r="N60" s="5"/>
    </row>
    <row r="61" spans="2:14" ht="37.5" x14ac:dyDescent="0.25">
      <c r="B61" s="33" t="s">
        <v>369</v>
      </c>
      <c r="C61" s="34" t="s">
        <v>370</v>
      </c>
      <c r="D61" s="33" t="s">
        <v>22</v>
      </c>
      <c r="E61" s="33">
        <v>72</v>
      </c>
      <c r="F61" s="15"/>
      <c r="G61" s="20">
        <f>F61*E61</f>
        <v>0</v>
      </c>
      <c r="H61" s="17" t="e">
        <f t="shared" si="3"/>
        <v>#DIV/0!</v>
      </c>
      <c r="I61" s="18">
        <f t="shared" si="4"/>
        <v>7.0277348812322537E-3</v>
      </c>
      <c r="J61" s="19">
        <v>8.2679233896850047E-3</v>
      </c>
      <c r="K61" s="18">
        <f t="shared" si="0"/>
        <v>9.5081118981377548E-3</v>
      </c>
      <c r="L61" s="14" t="e">
        <f t="shared" si="1"/>
        <v>#DIV/0!</v>
      </c>
      <c r="M61" s="6"/>
      <c r="N61" s="5"/>
    </row>
    <row r="62" spans="2:14" ht="37.5" x14ac:dyDescent="0.25">
      <c r="B62" s="33" t="s">
        <v>373</v>
      </c>
      <c r="C62" s="34" t="s">
        <v>371</v>
      </c>
      <c r="D62" s="33" t="s">
        <v>22</v>
      </c>
      <c r="E62" s="33">
        <v>8</v>
      </c>
      <c r="F62" s="15"/>
      <c r="G62" s="20">
        <f>F62*E62</f>
        <v>0</v>
      </c>
      <c r="H62" s="17" t="e">
        <f t="shared" si="3"/>
        <v>#DIV/0!</v>
      </c>
      <c r="I62" s="18">
        <f t="shared" si="4"/>
        <v>4.1340787664311348E-4</v>
      </c>
      <c r="J62" s="19">
        <v>4.8636220781542763E-4</v>
      </c>
      <c r="K62" s="18">
        <f t="shared" si="0"/>
        <v>5.5931653898774172E-4</v>
      </c>
      <c r="L62" s="14" t="e">
        <f t="shared" si="1"/>
        <v>#DIV/0!</v>
      </c>
      <c r="M62" s="6"/>
      <c r="N62" s="5"/>
    </row>
    <row r="63" spans="2:14" ht="18.75" x14ac:dyDescent="0.25">
      <c r="B63" s="33" t="s">
        <v>374</v>
      </c>
      <c r="C63" s="34" t="s">
        <v>372</v>
      </c>
      <c r="D63" s="33" t="s">
        <v>22</v>
      </c>
      <c r="E63" s="33">
        <v>1</v>
      </c>
      <c r="F63" s="15"/>
      <c r="G63" s="20">
        <f>F63*E63</f>
        <v>0</v>
      </c>
      <c r="H63" s="17" t="e">
        <f t="shared" si="3"/>
        <v>#DIV/0!</v>
      </c>
      <c r="I63" s="18">
        <f t="shared" si="4"/>
        <v>9.5781646045509563E-3</v>
      </c>
      <c r="J63" s="19">
        <v>1.1268428946530537E-2</v>
      </c>
      <c r="K63" s="18">
        <f t="shared" si="0"/>
        <v>1.2958693288510115E-2</v>
      </c>
      <c r="L63" s="14" t="e">
        <f t="shared" si="1"/>
        <v>#DIV/0!</v>
      </c>
      <c r="M63" s="6"/>
      <c r="N63" s="5"/>
    </row>
    <row r="64" spans="2:14" ht="18.75" x14ac:dyDescent="0.25">
      <c r="B64" s="31">
        <v>6</v>
      </c>
      <c r="C64" s="32" t="s">
        <v>36</v>
      </c>
      <c r="D64" s="31"/>
      <c r="E64" s="31"/>
      <c r="F64" s="31"/>
      <c r="G64" s="40">
        <f>SUM(G65:G67)</f>
        <v>0</v>
      </c>
      <c r="H64" s="17"/>
      <c r="I64" s="18"/>
      <c r="J64" s="19"/>
      <c r="K64" s="18"/>
      <c r="L64" s="31"/>
      <c r="M64" s="6"/>
      <c r="N64" s="5"/>
    </row>
    <row r="65" spans="2:14" ht="37.5" x14ac:dyDescent="0.25">
      <c r="B65" s="33" t="s">
        <v>377</v>
      </c>
      <c r="C65" s="34" t="s">
        <v>370</v>
      </c>
      <c r="D65" s="33" t="s">
        <v>22</v>
      </c>
      <c r="E65" s="33">
        <v>80</v>
      </c>
      <c r="F65" s="15"/>
      <c r="G65" s="20">
        <f>F65*E65</f>
        <v>0</v>
      </c>
      <c r="H65" s="17" t="e">
        <f t="shared" si="3"/>
        <v>#DIV/0!</v>
      </c>
      <c r="I65" s="18">
        <f t="shared" si="4"/>
        <v>7.8085943124802833E-3</v>
      </c>
      <c r="J65" s="19">
        <v>9.186581544094451E-3</v>
      </c>
      <c r="K65" s="18">
        <f t="shared" si="0"/>
        <v>1.0564568775708617E-2</v>
      </c>
      <c r="L65" s="31" t="e">
        <f t="shared" si="1"/>
        <v>#DIV/0!</v>
      </c>
      <c r="M65" s="6"/>
      <c r="N65" s="5"/>
    </row>
    <row r="66" spans="2:14" s="6" customFormat="1" ht="20.100000000000001" customHeight="1" x14ac:dyDescent="0.25">
      <c r="B66" s="33" t="s">
        <v>378</v>
      </c>
      <c r="C66" s="34" t="s">
        <v>375</v>
      </c>
      <c r="D66" s="33" t="s">
        <v>22</v>
      </c>
      <c r="E66" s="33">
        <v>1</v>
      </c>
      <c r="F66" s="15"/>
      <c r="G66" s="20">
        <f t="shared" ref="G66:G67" si="12">F66*E66</f>
        <v>0</v>
      </c>
      <c r="H66" s="17" t="e">
        <f t="shared" si="3"/>
        <v>#DIV/0!</v>
      </c>
      <c r="I66" s="18">
        <f t="shared" si="4"/>
        <v>9.5781646045509563E-3</v>
      </c>
      <c r="J66" s="19">
        <v>1.1268428946530537E-2</v>
      </c>
      <c r="K66" s="18">
        <f t="shared" si="0"/>
        <v>1.2958693288510115E-2</v>
      </c>
      <c r="L66" s="14" t="e">
        <f t="shared" si="1"/>
        <v>#DIV/0!</v>
      </c>
      <c r="N66" s="5"/>
    </row>
    <row r="67" spans="2:14" ht="37.5" x14ac:dyDescent="0.25">
      <c r="B67" s="33" t="s">
        <v>379</v>
      </c>
      <c r="C67" s="34" t="s">
        <v>376</v>
      </c>
      <c r="D67" s="33" t="s">
        <v>22</v>
      </c>
      <c r="E67" s="33">
        <v>40</v>
      </c>
      <c r="F67" s="15"/>
      <c r="G67" s="20">
        <f t="shared" si="12"/>
        <v>0</v>
      </c>
      <c r="H67" s="17" t="e">
        <f t="shared" si="3"/>
        <v>#DIV/0!</v>
      </c>
      <c r="I67" s="18">
        <f t="shared" si="4"/>
        <v>3.0284942714232207E-2</v>
      </c>
      <c r="J67" s="19">
        <v>3.562934436968495E-2</v>
      </c>
      <c r="K67" s="18">
        <f t="shared" si="0"/>
        <v>4.0973746025137689E-2</v>
      </c>
      <c r="L67" s="14" t="e">
        <f t="shared" si="1"/>
        <v>#DIV/0!</v>
      </c>
      <c r="M67" s="6"/>
      <c r="N67" s="5"/>
    </row>
    <row r="68" spans="2:14" s="6" customFormat="1" ht="20.100000000000001" customHeight="1" x14ac:dyDescent="0.25">
      <c r="B68" s="31">
        <v>7</v>
      </c>
      <c r="C68" s="32" t="s">
        <v>37</v>
      </c>
      <c r="D68" s="31"/>
      <c r="E68" s="31"/>
      <c r="F68" s="31"/>
      <c r="G68" s="40">
        <f>G69</f>
        <v>0</v>
      </c>
      <c r="H68" s="17"/>
      <c r="I68" s="18"/>
      <c r="J68" s="19"/>
      <c r="K68" s="18"/>
      <c r="L68" s="31"/>
      <c r="N68" s="5"/>
    </row>
    <row r="69" spans="2:14" ht="37.5" x14ac:dyDescent="0.25">
      <c r="B69" s="33" t="s">
        <v>15</v>
      </c>
      <c r="C69" s="34" t="s">
        <v>205</v>
      </c>
      <c r="D69" s="33" t="s">
        <v>22</v>
      </c>
      <c r="E69" s="33">
        <v>1</v>
      </c>
      <c r="F69" s="15"/>
      <c r="G69" s="20">
        <f>F69*E69</f>
        <v>0</v>
      </c>
      <c r="H69" s="17" t="e">
        <f t="shared" si="3"/>
        <v>#DIV/0!</v>
      </c>
      <c r="I69" s="18">
        <f t="shared" si="4"/>
        <v>1.335454929562668E-2</v>
      </c>
      <c r="J69" s="19">
        <v>1.5711234465443154E-2</v>
      </c>
      <c r="K69" s="18">
        <f t="shared" ref="K69" si="13">J69*(1+$P$5)</f>
        <v>1.8067919635259624E-2</v>
      </c>
      <c r="L69" s="14" t="e">
        <f t="shared" ref="L69" si="14">IF(AND(H69&gt;=I69,H69&lt;=K69),"OK","Ajustar")</f>
        <v>#DIV/0!</v>
      </c>
      <c r="M69" s="6"/>
      <c r="N69" s="5"/>
    </row>
    <row r="70" spans="2:14" ht="19.5" thickBot="1" x14ac:dyDescent="0.3">
      <c r="B70" s="37"/>
      <c r="C70" s="34"/>
      <c r="D70" s="37"/>
      <c r="E70" s="37"/>
      <c r="F70" s="15"/>
      <c r="G70" s="20"/>
      <c r="H70" s="17"/>
      <c r="I70" s="18"/>
      <c r="J70" s="19"/>
      <c r="K70" s="18"/>
      <c r="L70" s="14"/>
    </row>
    <row r="71" spans="2:14" s="7" customFormat="1" ht="19.5" thickBot="1" x14ac:dyDescent="0.3">
      <c r="B71" s="33"/>
      <c r="C71" s="34"/>
      <c r="D71" s="33"/>
      <c r="E71" s="33"/>
      <c r="F71" s="36" t="s">
        <v>382</v>
      </c>
      <c r="G71" s="30">
        <f>G68+G64+G54+G28+G19+G9+G4</f>
        <v>0</v>
      </c>
      <c r="H71" s="21"/>
      <c r="I71" s="22"/>
      <c r="J71" s="22"/>
      <c r="K71" s="22"/>
      <c r="L71" s="23"/>
    </row>
    <row r="72" spans="2:14" ht="18.75" x14ac:dyDescent="0.25">
      <c r="B72" s="24"/>
      <c r="C72" s="25"/>
      <c r="D72" s="24"/>
      <c r="E72" s="24"/>
      <c r="F72" s="24"/>
      <c r="G72" s="24"/>
      <c r="H72" s="26"/>
      <c r="I72" s="24"/>
      <c r="J72" s="24"/>
      <c r="K72" s="24"/>
      <c r="L72" s="24"/>
    </row>
    <row r="73" spans="2:14" ht="18.75" x14ac:dyDescent="0.3">
      <c r="B73" s="24"/>
      <c r="C73" s="27" t="s">
        <v>26</v>
      </c>
      <c r="D73" s="24"/>
      <c r="E73" s="24"/>
      <c r="F73" s="24"/>
      <c r="G73" s="38"/>
      <c r="H73" s="24"/>
      <c r="I73" s="24"/>
      <c r="J73" s="24"/>
      <c r="K73" s="24"/>
      <c r="L73" s="24"/>
    </row>
    <row r="74" spans="2:14" ht="18.75" x14ac:dyDescent="0.3">
      <c r="B74" s="24"/>
      <c r="C74" s="28" t="s">
        <v>27</v>
      </c>
      <c r="D74" s="24"/>
      <c r="E74" s="24"/>
      <c r="F74" s="24"/>
      <c r="G74" s="24"/>
      <c r="H74" s="24"/>
      <c r="I74" s="29"/>
      <c r="J74" s="24"/>
      <c r="K74" s="29"/>
      <c r="L74" s="24"/>
    </row>
    <row r="75" spans="2:14" ht="18.75" x14ac:dyDescent="0.3">
      <c r="B75" s="24"/>
      <c r="C75" s="27" t="s">
        <v>28</v>
      </c>
      <c r="D75" s="24"/>
      <c r="E75" s="24"/>
      <c r="F75" s="24"/>
      <c r="G75" s="24"/>
      <c r="H75" s="24"/>
      <c r="I75" s="29"/>
      <c r="J75" s="24"/>
      <c r="K75" s="29"/>
      <c r="L75" s="24"/>
    </row>
    <row r="76" spans="2:14" x14ac:dyDescent="0.25">
      <c r="H76" s="4"/>
    </row>
    <row r="79" spans="2:14" x14ac:dyDescent="0.25">
      <c r="H79" s="4"/>
    </row>
  </sheetData>
  <sheetProtection algorithmName="SHA-512" hashValue="0Vt36QQ9MW/yO3EAZz8/AEC0T/icU/BYO0oF3+t0YKqSj8Jcfv6gaRrbALo+uFYnnKUiD446nj72SWZIYw6D9Q==" saltValue="Y/DfRvnBiSeH/07q9LXcZw==" spinCount="100000" sheet="1" selectLockedCells="1"/>
  <mergeCells count="1">
    <mergeCell ref="B2:L2"/>
  </mergeCells>
  <phoneticPr fontId="13" type="noConversion"/>
  <pageMargins left="0.51181102362204722" right="0.51181102362204722" top="0.78740157480314965" bottom="0.78740157480314965" header="0.31496062992125984" footer="0.31496062992125984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2C86D-3C63-41BF-898E-F30399511E68}">
  <sheetPr>
    <tabColor rgb="FFFFFF00"/>
  </sheetPr>
  <dimension ref="B1:M58"/>
  <sheetViews>
    <sheetView showGridLines="0" tabSelected="1" view="pageBreakPreview" zoomScaleNormal="100" zoomScaleSheetLayoutView="100" workbookViewId="0">
      <selection activeCell="F5" sqref="F5"/>
    </sheetView>
  </sheetViews>
  <sheetFormatPr defaultRowHeight="13.5" x14ac:dyDescent="0.25"/>
  <cols>
    <col min="1" max="1" width="3" style="1" customWidth="1"/>
    <col min="2" max="2" width="9.28515625" style="1" bestFit="1" customWidth="1"/>
    <col min="3" max="3" width="80.7109375" style="2" customWidth="1"/>
    <col min="4" max="4" width="10" style="1" bestFit="1" customWidth="1"/>
    <col min="5" max="5" width="9.28515625" style="1" bestFit="1" customWidth="1"/>
    <col min="6" max="6" width="18.7109375" style="1" customWidth="1"/>
    <col min="7" max="7" width="20.140625" style="1" bestFit="1" customWidth="1"/>
    <col min="8" max="11" width="18.7109375" style="1" customWidth="1"/>
    <col min="12" max="12" width="15.42578125" style="1" customWidth="1"/>
    <col min="13" max="13" width="17.7109375" style="1" bestFit="1" customWidth="1"/>
    <col min="14" max="14" width="15.85546875" style="1" bestFit="1" customWidth="1"/>
    <col min="15" max="16384" width="9.140625" style="1"/>
  </cols>
  <sheetData>
    <row r="1" spans="2:13" ht="14.25" thickBot="1" x14ac:dyDescent="0.3"/>
    <row r="2" spans="2:13" ht="56.25" customHeight="1" thickBot="1" x14ac:dyDescent="0.3">
      <c r="B2" s="74" t="s">
        <v>25</v>
      </c>
      <c r="C2" s="75"/>
      <c r="D2" s="75"/>
      <c r="E2" s="75"/>
      <c r="F2" s="75"/>
      <c r="G2" s="75"/>
      <c r="H2" s="75"/>
      <c r="I2" s="75"/>
      <c r="J2" s="75"/>
      <c r="K2" s="75"/>
      <c r="L2" s="76"/>
    </row>
    <row r="3" spans="2:13" s="7" customFormat="1" ht="75" x14ac:dyDescent="0.25">
      <c r="B3" s="42" t="s">
        <v>20</v>
      </c>
      <c r="C3" s="43" t="s">
        <v>21</v>
      </c>
      <c r="D3" s="43" t="s">
        <v>22</v>
      </c>
      <c r="E3" s="44" t="s">
        <v>24</v>
      </c>
      <c r="F3" s="44" t="s">
        <v>29</v>
      </c>
      <c r="G3" s="45" t="s">
        <v>23</v>
      </c>
      <c r="H3" s="44" t="s">
        <v>30</v>
      </c>
      <c r="I3" s="44" t="s">
        <v>31</v>
      </c>
      <c r="J3" s="44" t="s">
        <v>32</v>
      </c>
      <c r="K3" s="44" t="s">
        <v>33</v>
      </c>
      <c r="L3" s="46" t="s">
        <v>19</v>
      </c>
    </row>
    <row r="4" spans="2:13" ht="18.75" x14ac:dyDescent="0.25">
      <c r="B4" s="47" t="s">
        <v>9</v>
      </c>
      <c r="C4" s="48" t="s">
        <v>59</v>
      </c>
      <c r="D4" s="47"/>
      <c r="E4" s="47"/>
      <c r="F4" s="47"/>
      <c r="G4" s="47"/>
      <c r="H4" s="47"/>
      <c r="I4" s="47"/>
      <c r="J4" s="47"/>
      <c r="K4" s="47"/>
      <c r="L4" s="47"/>
    </row>
    <row r="5" spans="2:13" ht="18.75" x14ac:dyDescent="0.25">
      <c r="B5" s="49" t="s">
        <v>60</v>
      </c>
      <c r="C5" s="50" t="s">
        <v>61</v>
      </c>
      <c r="D5" s="49" t="s">
        <v>22</v>
      </c>
      <c r="E5" s="49">
        <v>1</v>
      </c>
      <c r="F5" s="15"/>
      <c r="G5" s="51">
        <f>F5*E5</f>
        <v>0</v>
      </c>
      <c r="H5" s="17" t="e">
        <f>G5/$G$50</f>
        <v>#DIV/0!</v>
      </c>
      <c r="I5" s="18">
        <f>J5*(1-$M$5)</f>
        <v>2.7497546622968792E-2</v>
      </c>
      <c r="J5" s="52">
        <v>3.2350054850551521E-2</v>
      </c>
      <c r="K5" s="18">
        <f>J5*(1+$M$5)</f>
        <v>3.7202563078134243E-2</v>
      </c>
      <c r="L5" s="53" t="e">
        <f t="shared" ref="L5:L49" si="0">IF(AND(H5&gt;=I5,H5&lt;=K5),"OK","Ajustar")</f>
        <v>#DIV/0!</v>
      </c>
      <c r="M5" s="3">
        <v>0.15</v>
      </c>
    </row>
    <row r="6" spans="2:13" s="6" customFormat="1" ht="20.100000000000001" customHeight="1" x14ac:dyDescent="0.25">
      <c r="B6" s="49" t="s">
        <v>62</v>
      </c>
      <c r="C6" s="50" t="s">
        <v>63</v>
      </c>
      <c r="D6" s="49" t="s">
        <v>22</v>
      </c>
      <c r="E6" s="49">
        <v>1</v>
      </c>
      <c r="F6" s="15"/>
      <c r="G6" s="51">
        <f t="shared" ref="G6:G49" si="1">F6*E6</f>
        <v>0</v>
      </c>
      <c r="H6" s="17" t="e">
        <f t="shared" ref="H6:H50" si="2">G6/$G$50</f>
        <v>#DIV/0!</v>
      </c>
      <c r="I6" s="18">
        <f t="shared" ref="I6:I49" si="3">J6*(1-$M$5)</f>
        <v>1.7113236667745717E-2</v>
      </c>
      <c r="J6" s="52">
        <v>2.0133219609112608E-2</v>
      </c>
      <c r="K6" s="18">
        <f t="shared" ref="K6:K49" si="4">J6*(1+$M$5)</f>
        <v>2.3153202550479497E-2</v>
      </c>
      <c r="L6" s="53" t="e">
        <f t="shared" si="0"/>
        <v>#DIV/0!</v>
      </c>
      <c r="M6" s="1"/>
    </row>
    <row r="7" spans="2:13" ht="18.75" x14ac:dyDescent="0.25">
      <c r="B7" s="49" t="s">
        <v>64</v>
      </c>
      <c r="C7" s="50" t="s">
        <v>65</v>
      </c>
      <c r="D7" s="49" t="s">
        <v>22</v>
      </c>
      <c r="E7" s="49">
        <v>1</v>
      </c>
      <c r="F7" s="15"/>
      <c r="G7" s="51">
        <f t="shared" si="1"/>
        <v>0</v>
      </c>
      <c r="H7" s="17" t="e">
        <f t="shared" si="2"/>
        <v>#DIV/0!</v>
      </c>
      <c r="I7" s="18">
        <f t="shared" si="3"/>
        <v>1.7157151533171138E-2</v>
      </c>
      <c r="J7" s="52">
        <v>2.0184884156671929E-2</v>
      </c>
      <c r="K7" s="18">
        <f t="shared" si="4"/>
        <v>2.3212616780172717E-2</v>
      </c>
      <c r="L7" s="53" t="e">
        <f t="shared" si="0"/>
        <v>#DIV/0!</v>
      </c>
    </row>
    <row r="8" spans="2:13" ht="18.75" x14ac:dyDescent="0.25">
      <c r="B8" s="49" t="s">
        <v>66</v>
      </c>
      <c r="C8" s="50" t="s">
        <v>67</v>
      </c>
      <c r="D8" s="49" t="s">
        <v>22</v>
      </c>
      <c r="E8" s="49">
        <v>1</v>
      </c>
      <c r="F8" s="15"/>
      <c r="G8" s="51">
        <f t="shared" si="1"/>
        <v>0</v>
      </c>
      <c r="H8" s="17" t="e">
        <f t="shared" si="2"/>
        <v>#DIV/0!</v>
      </c>
      <c r="I8" s="18">
        <f t="shared" si="3"/>
        <v>1.6964467192331578E-2</v>
      </c>
      <c r="J8" s="52">
        <v>1.9958196696860681E-2</v>
      </c>
      <c r="K8" s="18">
        <f t="shared" si="4"/>
        <v>2.2951926201389781E-2</v>
      </c>
      <c r="L8" s="53" t="e">
        <f t="shared" si="0"/>
        <v>#DIV/0!</v>
      </c>
    </row>
    <row r="9" spans="2:13" ht="18.75" x14ac:dyDescent="0.25">
      <c r="B9" s="49" t="s">
        <v>68</v>
      </c>
      <c r="C9" s="50" t="s">
        <v>69</v>
      </c>
      <c r="D9" s="49" t="s">
        <v>22</v>
      </c>
      <c r="E9" s="49">
        <v>1</v>
      </c>
      <c r="F9" s="15"/>
      <c r="G9" s="51">
        <f t="shared" si="1"/>
        <v>0</v>
      </c>
      <c r="H9" s="17" t="e">
        <f t="shared" si="2"/>
        <v>#DIV/0!</v>
      </c>
      <c r="I9" s="18">
        <f t="shared" si="3"/>
        <v>1.7369021844948273E-2</v>
      </c>
      <c r="J9" s="52">
        <v>2.0434143346997967E-2</v>
      </c>
      <c r="K9" s="18">
        <f t="shared" si="4"/>
        <v>2.3499264849047661E-2</v>
      </c>
      <c r="L9" s="53" t="e">
        <f t="shared" si="0"/>
        <v>#DIV/0!</v>
      </c>
    </row>
    <row r="10" spans="2:13" ht="18.75" x14ac:dyDescent="0.25">
      <c r="B10" s="49" t="s">
        <v>70</v>
      </c>
      <c r="C10" s="50" t="s">
        <v>71</v>
      </c>
      <c r="D10" s="49" t="s">
        <v>22</v>
      </c>
      <c r="E10" s="49">
        <v>1</v>
      </c>
      <c r="F10" s="15"/>
      <c r="G10" s="51">
        <f t="shared" si="1"/>
        <v>0</v>
      </c>
      <c r="H10" s="17" t="e">
        <f t="shared" si="2"/>
        <v>#DIV/0!</v>
      </c>
      <c r="I10" s="18">
        <f t="shared" si="3"/>
        <v>1.7505703741397545E-2</v>
      </c>
      <c r="J10" s="52">
        <v>2.0594945578114761E-2</v>
      </c>
      <c r="K10" s="18">
        <f t="shared" si="4"/>
        <v>2.3684187414831973E-2</v>
      </c>
      <c r="L10" s="53" t="e">
        <f t="shared" si="0"/>
        <v>#DIV/0!</v>
      </c>
    </row>
    <row r="11" spans="2:13" ht="18.75" x14ac:dyDescent="0.25">
      <c r="B11" s="49" t="s">
        <v>72</v>
      </c>
      <c r="C11" s="50" t="s">
        <v>73</v>
      </c>
      <c r="D11" s="49" t="s">
        <v>22</v>
      </c>
      <c r="E11" s="49">
        <v>1</v>
      </c>
      <c r="F11" s="15"/>
      <c r="G11" s="51">
        <f t="shared" si="1"/>
        <v>0</v>
      </c>
      <c r="H11" s="17" t="e">
        <f t="shared" si="2"/>
        <v>#DIV/0!</v>
      </c>
      <c r="I11" s="18">
        <f t="shared" si="3"/>
        <v>1.7505703741397545E-2</v>
      </c>
      <c r="J11" s="52">
        <v>2.0594945578114761E-2</v>
      </c>
      <c r="K11" s="18">
        <f t="shared" si="4"/>
        <v>2.3684187414831973E-2</v>
      </c>
      <c r="L11" s="53" t="e">
        <f t="shared" si="0"/>
        <v>#DIV/0!</v>
      </c>
    </row>
    <row r="12" spans="2:13" ht="18.75" x14ac:dyDescent="0.25">
      <c r="B12" s="49" t="s">
        <v>74</v>
      </c>
      <c r="C12" s="50" t="s">
        <v>75</v>
      </c>
      <c r="D12" s="49" t="s">
        <v>22</v>
      </c>
      <c r="E12" s="49">
        <v>1</v>
      </c>
      <c r="F12" s="15"/>
      <c r="G12" s="51">
        <f t="shared" si="1"/>
        <v>0</v>
      </c>
      <c r="H12" s="17" t="e">
        <f t="shared" si="2"/>
        <v>#DIV/0!</v>
      </c>
      <c r="I12" s="18">
        <f t="shared" si="3"/>
        <v>1.6953226007748519E-2</v>
      </c>
      <c r="J12" s="52">
        <v>1.9944971773821787E-2</v>
      </c>
      <c r="K12" s="18">
        <f t="shared" si="4"/>
        <v>2.2936717539895055E-2</v>
      </c>
      <c r="L12" s="53" t="e">
        <f t="shared" si="0"/>
        <v>#DIV/0!</v>
      </c>
    </row>
    <row r="13" spans="2:13" ht="18.75" x14ac:dyDescent="0.25">
      <c r="B13" s="49" t="s">
        <v>76</v>
      </c>
      <c r="C13" s="50" t="s">
        <v>77</v>
      </c>
      <c r="D13" s="49" t="s">
        <v>22</v>
      </c>
      <c r="E13" s="49">
        <v>1</v>
      </c>
      <c r="F13" s="15"/>
      <c r="G13" s="51">
        <f t="shared" si="1"/>
        <v>0</v>
      </c>
      <c r="H13" s="17" t="e">
        <f t="shared" si="2"/>
        <v>#DIV/0!</v>
      </c>
      <c r="I13" s="18">
        <f t="shared" si="3"/>
        <v>2.8715952855202311E-2</v>
      </c>
      <c r="J13" s="52">
        <v>3.378347394729684E-2</v>
      </c>
      <c r="K13" s="18">
        <f t="shared" si="4"/>
        <v>3.8850995039391364E-2</v>
      </c>
      <c r="L13" s="53" t="e">
        <f t="shared" si="0"/>
        <v>#DIV/0!</v>
      </c>
    </row>
    <row r="14" spans="2:13" s="6" customFormat="1" ht="19.5" customHeight="1" x14ac:dyDescent="0.25">
      <c r="B14" s="49" t="s">
        <v>78</v>
      </c>
      <c r="C14" s="50" t="s">
        <v>79</v>
      </c>
      <c r="D14" s="49" t="s">
        <v>22</v>
      </c>
      <c r="E14" s="49">
        <v>1</v>
      </c>
      <c r="F14" s="15"/>
      <c r="G14" s="51">
        <f t="shared" si="1"/>
        <v>0</v>
      </c>
      <c r="H14" s="17" t="e">
        <f t="shared" si="2"/>
        <v>#DIV/0!</v>
      </c>
      <c r="I14" s="18">
        <f t="shared" si="3"/>
        <v>1.7085539651828782E-2</v>
      </c>
      <c r="J14" s="52">
        <v>2.0100634884504451E-2</v>
      </c>
      <c r="K14" s="18">
        <f t="shared" si="4"/>
        <v>2.3115730117180117E-2</v>
      </c>
      <c r="L14" s="53" t="e">
        <f t="shared" si="0"/>
        <v>#DIV/0!</v>
      </c>
      <c r="M14" s="1"/>
    </row>
    <row r="15" spans="2:13" ht="18.75" x14ac:dyDescent="0.25">
      <c r="B15" s="49" t="s">
        <v>80</v>
      </c>
      <c r="C15" s="50" t="s">
        <v>81</v>
      </c>
      <c r="D15" s="49" t="s">
        <v>22</v>
      </c>
      <c r="E15" s="49">
        <v>3</v>
      </c>
      <c r="F15" s="15"/>
      <c r="G15" s="51">
        <f t="shared" si="1"/>
        <v>0</v>
      </c>
      <c r="H15" s="17" t="e">
        <f t="shared" si="2"/>
        <v>#DIV/0!</v>
      </c>
      <c r="I15" s="18">
        <f t="shared" si="3"/>
        <v>4.4941852788532459E-2</v>
      </c>
      <c r="J15" s="52">
        <v>5.2872767986508779E-2</v>
      </c>
      <c r="K15" s="18">
        <f t="shared" si="4"/>
        <v>6.0803683184485091E-2</v>
      </c>
      <c r="L15" s="53" t="e">
        <f t="shared" si="0"/>
        <v>#DIV/0!</v>
      </c>
    </row>
    <row r="16" spans="2:13" ht="18.75" x14ac:dyDescent="0.25">
      <c r="B16" s="49" t="s">
        <v>82</v>
      </c>
      <c r="C16" s="50" t="s">
        <v>83</v>
      </c>
      <c r="D16" s="49" t="s">
        <v>22</v>
      </c>
      <c r="E16" s="49">
        <v>1</v>
      </c>
      <c r="F16" s="15"/>
      <c r="G16" s="51">
        <f t="shared" si="1"/>
        <v>0</v>
      </c>
      <c r="H16" s="17" t="e">
        <f t="shared" si="2"/>
        <v>#DIV/0!</v>
      </c>
      <c r="I16" s="18">
        <f t="shared" si="3"/>
        <v>1.7398130817126527E-2</v>
      </c>
      <c r="J16" s="52">
        <v>2.0468389196619446E-2</v>
      </c>
      <c r="K16" s="18">
        <f t="shared" si="4"/>
        <v>2.3538647576112362E-2</v>
      </c>
      <c r="L16" s="53" t="e">
        <f t="shared" si="0"/>
        <v>#DIV/0!</v>
      </c>
    </row>
    <row r="17" spans="2:13" ht="18.75" x14ac:dyDescent="0.25">
      <c r="B17" s="49" t="s">
        <v>84</v>
      </c>
      <c r="C17" s="50" t="s">
        <v>85</v>
      </c>
      <c r="D17" s="49" t="s">
        <v>22</v>
      </c>
      <c r="E17" s="49">
        <v>1</v>
      </c>
      <c r="F17" s="15"/>
      <c r="G17" s="51">
        <f t="shared" si="1"/>
        <v>0</v>
      </c>
      <c r="H17" s="17" t="e">
        <f t="shared" si="2"/>
        <v>#DIV/0!</v>
      </c>
      <c r="I17" s="18">
        <f t="shared" si="3"/>
        <v>2.0952406638694819E-2</v>
      </c>
      <c r="J17" s="52">
        <v>2.4649890163170377E-2</v>
      </c>
      <c r="K17" s="18">
        <f t="shared" si="4"/>
        <v>2.8347373687645932E-2</v>
      </c>
      <c r="L17" s="53" t="e">
        <f t="shared" si="0"/>
        <v>#DIV/0!</v>
      </c>
    </row>
    <row r="18" spans="2:13" ht="18.75" x14ac:dyDescent="0.25">
      <c r="B18" s="49" t="s">
        <v>86</v>
      </c>
      <c r="C18" s="50" t="s">
        <v>87</v>
      </c>
      <c r="D18" s="49" t="s">
        <v>22</v>
      </c>
      <c r="E18" s="49">
        <v>1</v>
      </c>
      <c r="F18" s="15"/>
      <c r="G18" s="51">
        <f t="shared" si="1"/>
        <v>0</v>
      </c>
      <c r="H18" s="17" t="e">
        <f t="shared" si="2"/>
        <v>#DIV/0!</v>
      </c>
      <c r="I18" s="18">
        <f t="shared" si="3"/>
        <v>1.6575858222790132E-2</v>
      </c>
      <c r="J18" s="52">
        <v>1.9501009673870744E-2</v>
      </c>
      <c r="K18" s="18">
        <f t="shared" si="4"/>
        <v>2.2426161124951355E-2</v>
      </c>
      <c r="L18" s="53" t="e">
        <f t="shared" si="0"/>
        <v>#DIV/0!</v>
      </c>
    </row>
    <row r="19" spans="2:13" ht="18.75" x14ac:dyDescent="0.25">
      <c r="B19" s="49" t="s">
        <v>88</v>
      </c>
      <c r="C19" s="50" t="s">
        <v>89</v>
      </c>
      <c r="D19" s="49" t="s">
        <v>22</v>
      </c>
      <c r="E19" s="49">
        <v>1</v>
      </c>
      <c r="F19" s="15"/>
      <c r="G19" s="51">
        <f t="shared" si="1"/>
        <v>0</v>
      </c>
      <c r="H19" s="17" t="e">
        <f t="shared" si="2"/>
        <v>#DIV/0!</v>
      </c>
      <c r="I19" s="18">
        <f t="shared" si="3"/>
        <v>2.1576051967291128E-2</v>
      </c>
      <c r="J19" s="52">
        <v>2.5383590549754271E-2</v>
      </c>
      <c r="K19" s="18">
        <f t="shared" si="4"/>
        <v>2.919112913221741E-2</v>
      </c>
      <c r="L19" s="53" t="e">
        <f t="shared" si="0"/>
        <v>#DIV/0!</v>
      </c>
    </row>
    <row r="20" spans="2:13" ht="18.75" x14ac:dyDescent="0.25">
      <c r="B20" s="49" t="s">
        <v>90</v>
      </c>
      <c r="C20" s="50" t="s">
        <v>91</v>
      </c>
      <c r="D20" s="49" t="s">
        <v>22</v>
      </c>
      <c r="E20" s="49">
        <v>1</v>
      </c>
      <c r="F20" s="15"/>
      <c r="G20" s="51">
        <f t="shared" si="1"/>
        <v>0</v>
      </c>
      <c r="H20" s="17" t="e">
        <f t="shared" si="2"/>
        <v>#DIV/0!</v>
      </c>
      <c r="I20" s="18">
        <f t="shared" si="3"/>
        <v>2.9464658326898648E-2</v>
      </c>
      <c r="J20" s="52">
        <v>3.4664303913998412E-2</v>
      </c>
      <c r="K20" s="18">
        <f t="shared" si="4"/>
        <v>3.9863949501098173E-2</v>
      </c>
      <c r="L20" s="53" t="e">
        <f t="shared" si="0"/>
        <v>#DIV/0!</v>
      </c>
    </row>
    <row r="21" spans="2:13" ht="18.75" x14ac:dyDescent="0.25">
      <c r="B21" s="49" t="s">
        <v>92</v>
      </c>
      <c r="C21" s="50" t="s">
        <v>93</v>
      </c>
      <c r="D21" s="49" t="s">
        <v>22</v>
      </c>
      <c r="E21" s="49">
        <v>1</v>
      </c>
      <c r="F21" s="15"/>
      <c r="G21" s="51">
        <f t="shared" si="1"/>
        <v>0</v>
      </c>
      <c r="H21" s="17" t="e">
        <f t="shared" si="2"/>
        <v>#DIV/0!</v>
      </c>
      <c r="I21" s="18">
        <f t="shared" si="3"/>
        <v>1.8225114402193241E-2</v>
      </c>
      <c r="J21" s="52">
        <v>2.1441311061403814E-2</v>
      </c>
      <c r="K21" s="18">
        <f t="shared" si="4"/>
        <v>2.4657507720614383E-2</v>
      </c>
      <c r="L21" s="53" t="e">
        <f t="shared" si="0"/>
        <v>#DIV/0!</v>
      </c>
    </row>
    <row r="22" spans="2:13" ht="18.75" x14ac:dyDescent="0.25">
      <c r="B22" s="49" t="s">
        <v>94</v>
      </c>
      <c r="C22" s="50" t="s">
        <v>95</v>
      </c>
      <c r="D22" s="49" t="s">
        <v>22</v>
      </c>
      <c r="E22" s="49">
        <v>1</v>
      </c>
      <c r="F22" s="15"/>
      <c r="G22" s="51">
        <f t="shared" si="1"/>
        <v>0</v>
      </c>
      <c r="H22" s="17" t="e">
        <f t="shared" si="2"/>
        <v>#DIV/0!</v>
      </c>
      <c r="I22" s="18">
        <f t="shared" si="3"/>
        <v>1.7515956250061956E-2</v>
      </c>
      <c r="J22" s="52">
        <v>2.0607007353014066E-2</v>
      </c>
      <c r="K22" s="18">
        <f t="shared" si="4"/>
        <v>2.3698058455966176E-2</v>
      </c>
      <c r="L22" s="53" t="e">
        <f t="shared" si="0"/>
        <v>#DIV/0!</v>
      </c>
    </row>
    <row r="23" spans="2:13" ht="18.75" x14ac:dyDescent="0.25">
      <c r="B23" s="49" t="s">
        <v>96</v>
      </c>
      <c r="C23" s="50" t="s">
        <v>97</v>
      </c>
      <c r="D23" s="49" t="s">
        <v>22</v>
      </c>
      <c r="E23" s="49">
        <v>1</v>
      </c>
      <c r="F23" s="15"/>
      <c r="G23" s="51">
        <f t="shared" si="1"/>
        <v>0</v>
      </c>
      <c r="H23" s="17" t="e">
        <f t="shared" si="2"/>
        <v>#DIV/0!</v>
      </c>
      <c r="I23" s="18">
        <f t="shared" si="3"/>
        <v>1.7579153748024729E-2</v>
      </c>
      <c r="J23" s="52">
        <v>2.0681357350617328E-2</v>
      </c>
      <c r="K23" s="18">
        <f t="shared" si="4"/>
        <v>2.3783560953209926E-2</v>
      </c>
      <c r="L23" s="53" t="e">
        <f t="shared" si="0"/>
        <v>#DIV/0!</v>
      </c>
    </row>
    <row r="24" spans="2:13" ht="18.75" x14ac:dyDescent="0.25">
      <c r="B24" s="49" t="s">
        <v>98</v>
      </c>
      <c r="C24" s="50" t="s">
        <v>99</v>
      </c>
      <c r="D24" s="49" t="s">
        <v>22</v>
      </c>
      <c r="E24" s="49">
        <v>1</v>
      </c>
      <c r="F24" s="15"/>
      <c r="G24" s="51">
        <f t="shared" si="1"/>
        <v>0</v>
      </c>
      <c r="H24" s="17" t="e">
        <f t="shared" si="2"/>
        <v>#DIV/0!</v>
      </c>
      <c r="I24" s="18">
        <f t="shared" si="3"/>
        <v>1.6677038332559978E-2</v>
      </c>
      <c r="J24" s="52">
        <v>1.9620045097129387E-2</v>
      </c>
      <c r="K24" s="18">
        <f t="shared" si="4"/>
        <v>2.2563051861698793E-2</v>
      </c>
      <c r="L24" s="53" t="e">
        <f t="shared" si="0"/>
        <v>#DIV/0!</v>
      </c>
    </row>
    <row r="25" spans="2:13" ht="18.75" x14ac:dyDescent="0.25">
      <c r="B25" s="49" t="s">
        <v>100</v>
      </c>
      <c r="C25" s="50" t="s">
        <v>101</v>
      </c>
      <c r="D25" s="49" t="s">
        <v>22</v>
      </c>
      <c r="E25" s="49">
        <v>1</v>
      </c>
      <c r="F25" s="15"/>
      <c r="G25" s="51">
        <f t="shared" si="1"/>
        <v>0</v>
      </c>
      <c r="H25" s="17" t="e">
        <f t="shared" si="2"/>
        <v>#DIV/0!</v>
      </c>
      <c r="I25" s="18">
        <f t="shared" si="3"/>
        <v>1.7078590491740382E-2</v>
      </c>
      <c r="J25" s="52">
        <v>2.009245940204751E-2</v>
      </c>
      <c r="K25" s="18">
        <f t="shared" si="4"/>
        <v>2.3106328312354634E-2</v>
      </c>
      <c r="L25" s="53" t="e">
        <f t="shared" si="0"/>
        <v>#DIV/0!</v>
      </c>
    </row>
    <row r="26" spans="2:13" ht="18.75" x14ac:dyDescent="0.25">
      <c r="B26" s="49" t="s">
        <v>102</v>
      </c>
      <c r="C26" s="50" t="s">
        <v>103</v>
      </c>
      <c r="D26" s="49" t="s">
        <v>22</v>
      </c>
      <c r="E26" s="49">
        <v>1</v>
      </c>
      <c r="F26" s="15"/>
      <c r="G26" s="51">
        <f t="shared" si="1"/>
        <v>0</v>
      </c>
      <c r="H26" s="17" t="e">
        <f t="shared" si="2"/>
        <v>#DIV/0!</v>
      </c>
      <c r="I26" s="18">
        <f t="shared" si="3"/>
        <v>1.6090575710262268E-2</v>
      </c>
      <c r="J26" s="52">
        <v>1.8930089070896786E-2</v>
      </c>
      <c r="K26" s="18">
        <f t="shared" si="4"/>
        <v>2.1769602431531303E-2</v>
      </c>
      <c r="L26" s="53" t="e">
        <f t="shared" si="0"/>
        <v>#DIV/0!</v>
      </c>
    </row>
    <row r="27" spans="2:13" ht="18.75" x14ac:dyDescent="0.25">
      <c r="B27" s="49" t="s">
        <v>104</v>
      </c>
      <c r="C27" s="50" t="s">
        <v>105</v>
      </c>
      <c r="D27" s="49" t="s">
        <v>22</v>
      </c>
      <c r="E27" s="49">
        <v>1</v>
      </c>
      <c r="F27" s="15"/>
      <c r="G27" s="51">
        <f t="shared" si="1"/>
        <v>0</v>
      </c>
      <c r="H27" s="17" t="e">
        <f t="shared" si="2"/>
        <v>#DIV/0!</v>
      </c>
      <c r="I27" s="18">
        <f t="shared" si="3"/>
        <v>1.7715835644474005E-2</v>
      </c>
      <c r="J27" s="52">
        <v>2.0842159581734122E-2</v>
      </c>
      <c r="K27" s="18">
        <f t="shared" si="4"/>
        <v>2.3968483518994239E-2</v>
      </c>
      <c r="L27" s="53" t="e">
        <f t="shared" si="0"/>
        <v>#DIV/0!</v>
      </c>
    </row>
    <row r="28" spans="2:13" s="6" customFormat="1" ht="20.100000000000001" customHeight="1" x14ac:dyDescent="0.25">
      <c r="B28" s="49" t="s">
        <v>106</v>
      </c>
      <c r="C28" s="50" t="s">
        <v>107</v>
      </c>
      <c r="D28" s="49" t="s">
        <v>22</v>
      </c>
      <c r="E28" s="49">
        <v>1</v>
      </c>
      <c r="F28" s="15"/>
      <c r="G28" s="51">
        <f t="shared" si="1"/>
        <v>0</v>
      </c>
      <c r="H28" s="17" t="e">
        <f t="shared" si="2"/>
        <v>#DIV/0!</v>
      </c>
      <c r="I28" s="18">
        <f t="shared" si="3"/>
        <v>1.481091096160024E-2</v>
      </c>
      <c r="J28" s="52">
        <v>1.74246011312944E-2</v>
      </c>
      <c r="K28" s="18">
        <f t="shared" si="4"/>
        <v>2.003829130098856E-2</v>
      </c>
      <c r="L28" s="53" t="e">
        <f t="shared" si="0"/>
        <v>#DIV/0!</v>
      </c>
      <c r="M28" s="1"/>
    </row>
    <row r="29" spans="2:13" ht="18.75" x14ac:dyDescent="0.25">
      <c r="B29" s="49" t="s">
        <v>108</v>
      </c>
      <c r="C29" s="50" t="s">
        <v>109</v>
      </c>
      <c r="D29" s="49" t="s">
        <v>22</v>
      </c>
      <c r="E29" s="49">
        <v>1</v>
      </c>
      <c r="F29" s="15"/>
      <c r="G29" s="51">
        <f t="shared" si="1"/>
        <v>0</v>
      </c>
      <c r="H29" s="17" t="e">
        <f t="shared" si="2"/>
        <v>#DIV/0!</v>
      </c>
      <c r="I29" s="18">
        <f t="shared" si="3"/>
        <v>3.6480518758772736E-2</v>
      </c>
      <c r="J29" s="52">
        <v>4.2918257363262047E-2</v>
      </c>
      <c r="K29" s="18">
        <f t="shared" si="4"/>
        <v>4.9355995967751351E-2</v>
      </c>
      <c r="L29" s="53" t="e">
        <f t="shared" si="0"/>
        <v>#DIV/0!</v>
      </c>
    </row>
    <row r="30" spans="2:13" ht="18.75" x14ac:dyDescent="0.25">
      <c r="B30" s="49" t="s">
        <v>110</v>
      </c>
      <c r="C30" s="50" t="s">
        <v>111</v>
      </c>
      <c r="D30" s="49" t="s">
        <v>22</v>
      </c>
      <c r="E30" s="49">
        <v>1</v>
      </c>
      <c r="F30" s="15"/>
      <c r="G30" s="51">
        <f t="shared" si="1"/>
        <v>0</v>
      </c>
      <c r="H30" s="17" t="e">
        <f t="shared" si="2"/>
        <v>#DIV/0!</v>
      </c>
      <c r="I30" s="18">
        <f t="shared" si="3"/>
        <v>1.6216720921215125E-2</v>
      </c>
      <c r="J30" s="52">
        <v>1.9078495201429561E-2</v>
      </c>
      <c r="K30" s="18">
        <f t="shared" si="4"/>
        <v>2.1940269481643994E-2</v>
      </c>
      <c r="L30" s="53" t="e">
        <f t="shared" si="0"/>
        <v>#DIV/0!</v>
      </c>
    </row>
    <row r="31" spans="2:13" ht="18.75" x14ac:dyDescent="0.25">
      <c r="B31" s="49" t="s">
        <v>112</v>
      </c>
      <c r="C31" s="50" t="s">
        <v>113</v>
      </c>
      <c r="D31" s="49" t="s">
        <v>22</v>
      </c>
      <c r="E31" s="49">
        <v>1</v>
      </c>
      <c r="F31" s="15"/>
      <c r="G31" s="51">
        <f t="shared" si="1"/>
        <v>0</v>
      </c>
      <c r="H31" s="17" t="e">
        <f t="shared" si="2"/>
        <v>#DIV/0!</v>
      </c>
      <c r="I31" s="18">
        <f t="shared" si="3"/>
        <v>1.4903898478033317E-2</v>
      </c>
      <c r="J31" s="52">
        <v>1.7533998209450962E-2</v>
      </c>
      <c r="K31" s="18">
        <f t="shared" si="4"/>
        <v>2.0164097940868604E-2</v>
      </c>
      <c r="L31" s="53" t="e">
        <f t="shared" si="0"/>
        <v>#DIV/0!</v>
      </c>
    </row>
    <row r="32" spans="2:13" ht="18.75" x14ac:dyDescent="0.25">
      <c r="B32" s="49" t="s">
        <v>114</v>
      </c>
      <c r="C32" s="50" t="s">
        <v>115</v>
      </c>
      <c r="D32" s="49" t="s">
        <v>22</v>
      </c>
      <c r="E32" s="49">
        <v>1</v>
      </c>
      <c r="F32" s="15"/>
      <c r="G32" s="51">
        <f t="shared" si="1"/>
        <v>0</v>
      </c>
      <c r="H32" s="17" t="e">
        <f t="shared" si="2"/>
        <v>#DIV/0!</v>
      </c>
      <c r="I32" s="18">
        <f t="shared" si="3"/>
        <v>1.6079503079144901E-2</v>
      </c>
      <c r="J32" s="52">
        <v>1.8917062446052825E-2</v>
      </c>
      <c r="K32" s="18">
        <f t="shared" si="4"/>
        <v>2.1754621812960746E-2</v>
      </c>
      <c r="L32" s="53" t="e">
        <f t="shared" si="0"/>
        <v>#DIV/0!</v>
      </c>
    </row>
    <row r="33" spans="2:13" ht="18.75" x14ac:dyDescent="0.25">
      <c r="B33" s="49" t="s">
        <v>116</v>
      </c>
      <c r="C33" s="50" t="s">
        <v>117</v>
      </c>
      <c r="D33" s="49" t="s">
        <v>22</v>
      </c>
      <c r="E33" s="49">
        <v>1</v>
      </c>
      <c r="F33" s="15"/>
      <c r="G33" s="51">
        <f t="shared" si="1"/>
        <v>0</v>
      </c>
      <c r="H33" s="17" t="e">
        <f t="shared" si="2"/>
        <v>#DIV/0!</v>
      </c>
      <c r="I33" s="18">
        <f t="shared" si="3"/>
        <v>1.7705298958977586E-2</v>
      </c>
      <c r="J33" s="52">
        <v>2.0829763481150104E-2</v>
      </c>
      <c r="K33" s="18">
        <f t="shared" si="4"/>
        <v>2.3954228003322618E-2</v>
      </c>
      <c r="L33" s="53" t="e">
        <f t="shared" si="0"/>
        <v>#DIV/0!</v>
      </c>
    </row>
    <row r="34" spans="2:13" ht="18.75" x14ac:dyDescent="0.25">
      <c r="B34" s="49" t="s">
        <v>118</v>
      </c>
      <c r="C34" s="50" t="s">
        <v>119</v>
      </c>
      <c r="D34" s="49" t="s">
        <v>22</v>
      </c>
      <c r="E34" s="49">
        <v>1</v>
      </c>
      <c r="F34" s="15"/>
      <c r="G34" s="51">
        <f t="shared" si="1"/>
        <v>0</v>
      </c>
      <c r="H34" s="17" t="e">
        <f t="shared" si="2"/>
        <v>#DIV/0!</v>
      </c>
      <c r="I34" s="18">
        <f t="shared" si="3"/>
        <v>1.4871276729134486E-2</v>
      </c>
      <c r="J34" s="52">
        <v>1.7495619681334691E-2</v>
      </c>
      <c r="K34" s="18">
        <f t="shared" si="4"/>
        <v>2.0119962633534893E-2</v>
      </c>
      <c r="L34" s="53" t="e">
        <f t="shared" si="0"/>
        <v>#DIV/0!</v>
      </c>
    </row>
    <row r="35" spans="2:13" ht="18.75" x14ac:dyDescent="0.25">
      <c r="B35" s="49" t="s">
        <v>120</v>
      </c>
      <c r="C35" s="50" t="s">
        <v>121</v>
      </c>
      <c r="D35" s="49" t="s">
        <v>22</v>
      </c>
      <c r="E35" s="49">
        <v>1</v>
      </c>
      <c r="F35" s="15"/>
      <c r="G35" s="51">
        <f t="shared" si="1"/>
        <v>0</v>
      </c>
      <c r="H35" s="17" t="e">
        <f t="shared" si="2"/>
        <v>#DIV/0!</v>
      </c>
      <c r="I35" s="18">
        <f t="shared" si="3"/>
        <v>1.5873740696224839E-2</v>
      </c>
      <c r="J35" s="52">
        <v>1.8674989054382165E-2</v>
      </c>
      <c r="K35" s="18">
        <f t="shared" si="4"/>
        <v>2.1476237412539487E-2</v>
      </c>
      <c r="L35" s="53" t="e">
        <f t="shared" si="0"/>
        <v>#DIV/0!</v>
      </c>
    </row>
    <row r="36" spans="2:13" s="6" customFormat="1" ht="20.100000000000001" customHeight="1" x14ac:dyDescent="0.25">
      <c r="B36" s="49" t="s">
        <v>122</v>
      </c>
      <c r="C36" s="50" t="s">
        <v>123</v>
      </c>
      <c r="D36" s="49" t="s">
        <v>22</v>
      </c>
      <c r="E36" s="49">
        <v>1</v>
      </c>
      <c r="F36" s="15"/>
      <c r="G36" s="51">
        <f t="shared" si="1"/>
        <v>0</v>
      </c>
      <c r="H36" s="17" t="e">
        <f t="shared" si="2"/>
        <v>#DIV/0!</v>
      </c>
      <c r="I36" s="18">
        <f t="shared" si="3"/>
        <v>1.5364751834999123E-2</v>
      </c>
      <c r="J36" s="52">
        <v>1.8076178629410734E-2</v>
      </c>
      <c r="K36" s="18">
        <f t="shared" si="4"/>
        <v>2.0787605423822342E-2</v>
      </c>
      <c r="L36" s="53" t="e">
        <f t="shared" si="0"/>
        <v>#DIV/0!</v>
      </c>
      <c r="M36" s="1"/>
    </row>
    <row r="37" spans="2:13" ht="18.75" x14ac:dyDescent="0.25">
      <c r="B37" s="49" t="s">
        <v>124</v>
      </c>
      <c r="C37" s="50" t="s">
        <v>125</v>
      </c>
      <c r="D37" s="49" t="s">
        <v>22</v>
      </c>
      <c r="E37" s="49">
        <v>1</v>
      </c>
      <c r="F37" s="15"/>
      <c r="G37" s="51">
        <f t="shared" si="1"/>
        <v>0</v>
      </c>
      <c r="H37" s="17" t="e">
        <f t="shared" si="2"/>
        <v>#DIV/0!</v>
      </c>
      <c r="I37" s="18">
        <f t="shared" si="3"/>
        <v>1.4944587745430364E-2</v>
      </c>
      <c r="J37" s="52">
        <v>1.7581867935800428E-2</v>
      </c>
      <c r="K37" s="18">
        <f t="shared" si="4"/>
        <v>2.021914812617049E-2</v>
      </c>
      <c r="L37" s="53" t="e">
        <f t="shared" si="0"/>
        <v>#DIV/0!</v>
      </c>
    </row>
    <row r="38" spans="2:13" ht="18.75" x14ac:dyDescent="0.25">
      <c r="B38" s="49" t="s">
        <v>126</v>
      </c>
      <c r="C38" s="50" t="s">
        <v>127</v>
      </c>
      <c r="D38" s="49" t="s">
        <v>22</v>
      </c>
      <c r="E38" s="49">
        <v>1</v>
      </c>
      <c r="F38" s="15"/>
      <c r="G38" s="51">
        <f t="shared" si="1"/>
        <v>0</v>
      </c>
      <c r="H38" s="17" t="e">
        <f t="shared" si="2"/>
        <v>#DIV/0!</v>
      </c>
      <c r="I38" s="18">
        <f t="shared" si="3"/>
        <v>1.5147056966851501E-2</v>
      </c>
      <c r="J38" s="52">
        <v>1.7820067019825296E-2</v>
      </c>
      <c r="K38" s="18">
        <f t="shared" si="4"/>
        <v>2.0493077072799088E-2</v>
      </c>
      <c r="L38" s="53" t="e">
        <f t="shared" si="0"/>
        <v>#DIV/0!</v>
      </c>
    </row>
    <row r="39" spans="2:13" ht="18.75" x14ac:dyDescent="0.25">
      <c r="B39" s="49" t="s">
        <v>128</v>
      </c>
      <c r="C39" s="50" t="s">
        <v>129</v>
      </c>
      <c r="D39" s="49" t="s">
        <v>22</v>
      </c>
      <c r="E39" s="49">
        <v>1</v>
      </c>
      <c r="F39" s="15"/>
      <c r="G39" s="51">
        <f t="shared" si="1"/>
        <v>0</v>
      </c>
      <c r="H39" s="17" t="e">
        <f t="shared" si="2"/>
        <v>#DIV/0!</v>
      </c>
      <c r="I39" s="18">
        <f t="shared" si="3"/>
        <v>1.5397373583897957E-2</v>
      </c>
      <c r="J39" s="52">
        <v>1.8114557157527009E-2</v>
      </c>
      <c r="K39" s="18">
        <f t="shared" si="4"/>
        <v>2.0831740731156057E-2</v>
      </c>
      <c r="L39" s="53" t="e">
        <f t="shared" si="0"/>
        <v>#DIV/0!</v>
      </c>
    </row>
    <row r="40" spans="2:13" s="6" customFormat="1" ht="20.100000000000001" customHeight="1" x14ac:dyDescent="0.25">
      <c r="B40" s="49" t="s">
        <v>130</v>
      </c>
      <c r="C40" s="50" t="s">
        <v>131</v>
      </c>
      <c r="D40" s="49" t="s">
        <v>22</v>
      </c>
      <c r="E40" s="49">
        <v>1</v>
      </c>
      <c r="F40" s="15"/>
      <c r="G40" s="51">
        <f t="shared" si="1"/>
        <v>0</v>
      </c>
      <c r="H40" s="17" t="e">
        <f t="shared" si="2"/>
        <v>#DIV/0!</v>
      </c>
      <c r="I40" s="18">
        <f t="shared" si="3"/>
        <v>1.5521307704323778E-2</v>
      </c>
      <c r="J40" s="52">
        <v>1.8260362005086798E-2</v>
      </c>
      <c r="K40" s="18">
        <f t="shared" si="4"/>
        <v>2.0999416305849814E-2</v>
      </c>
      <c r="L40" s="53" t="e">
        <f t="shared" si="0"/>
        <v>#DIV/0!</v>
      </c>
      <c r="M40" s="1"/>
    </row>
    <row r="41" spans="2:13" ht="18.75" x14ac:dyDescent="0.25">
      <c r="B41" s="49" t="s">
        <v>132</v>
      </c>
      <c r="C41" s="50" t="s">
        <v>133</v>
      </c>
      <c r="D41" s="49" t="s">
        <v>22</v>
      </c>
      <c r="E41" s="49">
        <v>1</v>
      </c>
      <c r="F41" s="15"/>
      <c r="G41" s="51">
        <f t="shared" si="1"/>
        <v>0</v>
      </c>
      <c r="H41" s="17" t="e">
        <f t="shared" si="2"/>
        <v>#DIV/0!</v>
      </c>
      <c r="I41" s="18">
        <f t="shared" si="3"/>
        <v>3.1913645647554792E-2</v>
      </c>
      <c r="J41" s="52">
        <v>3.7545465467711522E-2</v>
      </c>
      <c r="K41" s="18">
        <f t="shared" si="4"/>
        <v>4.3177285287868246E-2</v>
      </c>
      <c r="L41" s="53" t="e">
        <f t="shared" si="0"/>
        <v>#DIV/0!</v>
      </c>
    </row>
    <row r="42" spans="2:13" ht="18.75" x14ac:dyDescent="0.25">
      <c r="B42" s="49" t="s">
        <v>134</v>
      </c>
      <c r="C42" s="50" t="s">
        <v>135</v>
      </c>
      <c r="D42" s="49" t="s">
        <v>22</v>
      </c>
      <c r="E42" s="49">
        <v>1</v>
      </c>
      <c r="F42" s="15"/>
      <c r="G42" s="51">
        <f t="shared" si="1"/>
        <v>0</v>
      </c>
      <c r="H42" s="17" t="e">
        <f t="shared" si="2"/>
        <v>#DIV/0!</v>
      </c>
      <c r="I42" s="18">
        <f t="shared" si="3"/>
        <v>1.6795537137913215E-2</v>
      </c>
      <c r="J42" s="52">
        <v>1.975945545636849E-2</v>
      </c>
      <c r="K42" s="18">
        <f t="shared" si="4"/>
        <v>2.2723373774823762E-2</v>
      </c>
      <c r="L42" s="53" t="e">
        <f t="shared" si="0"/>
        <v>#DIV/0!</v>
      </c>
    </row>
    <row r="43" spans="2:13" ht="18.75" x14ac:dyDescent="0.25">
      <c r="B43" s="49" t="s">
        <v>136</v>
      </c>
      <c r="C43" s="50" t="s">
        <v>137</v>
      </c>
      <c r="D43" s="49" t="s">
        <v>22</v>
      </c>
      <c r="E43" s="49">
        <v>1</v>
      </c>
      <c r="F43" s="15"/>
      <c r="G43" s="51">
        <f t="shared" si="1"/>
        <v>0</v>
      </c>
      <c r="H43" s="17" t="e">
        <f t="shared" si="2"/>
        <v>#DIV/0!</v>
      </c>
      <c r="I43" s="18">
        <f t="shared" si="3"/>
        <v>1.5029766200132333E-2</v>
      </c>
      <c r="J43" s="52">
        <v>1.7682077882508626E-2</v>
      </c>
      <c r="K43" s="18">
        <f t="shared" si="4"/>
        <v>2.0334389564884918E-2</v>
      </c>
      <c r="L43" s="53" t="e">
        <f t="shared" si="0"/>
        <v>#DIV/0!</v>
      </c>
    </row>
    <row r="44" spans="2:13" ht="18.75" x14ac:dyDescent="0.25">
      <c r="B44" s="49" t="s">
        <v>138</v>
      </c>
      <c r="C44" s="50" t="s">
        <v>139</v>
      </c>
      <c r="D44" s="49" t="s">
        <v>22</v>
      </c>
      <c r="E44" s="49">
        <v>1</v>
      </c>
      <c r="F44" s="15"/>
      <c r="G44" s="51">
        <f t="shared" si="1"/>
        <v>0</v>
      </c>
      <c r="H44" s="17" t="e">
        <f t="shared" si="2"/>
        <v>#DIV/0!</v>
      </c>
      <c r="I44" s="18">
        <f t="shared" si="3"/>
        <v>1.4859918727610028E-2</v>
      </c>
      <c r="J44" s="52">
        <v>1.7482257326600033E-2</v>
      </c>
      <c r="K44" s="18">
        <f t="shared" si="4"/>
        <v>2.0104595925590035E-2</v>
      </c>
      <c r="L44" s="53" t="e">
        <f t="shared" si="0"/>
        <v>#DIV/0!</v>
      </c>
    </row>
    <row r="45" spans="2:13" ht="18.75" x14ac:dyDescent="0.25">
      <c r="B45" s="49" t="s">
        <v>140</v>
      </c>
      <c r="C45" s="50" t="s">
        <v>141</v>
      </c>
      <c r="D45" s="49" t="s">
        <v>22</v>
      </c>
      <c r="E45" s="49">
        <v>1</v>
      </c>
      <c r="F45" s="15"/>
      <c r="G45" s="51">
        <f t="shared" si="1"/>
        <v>0</v>
      </c>
      <c r="H45" s="17" t="e">
        <f t="shared" si="2"/>
        <v>#DIV/0!</v>
      </c>
      <c r="I45" s="18">
        <f t="shared" si="3"/>
        <v>1.4859918727610028E-2</v>
      </c>
      <c r="J45" s="52">
        <v>1.7482257326600033E-2</v>
      </c>
      <c r="K45" s="18">
        <f t="shared" si="4"/>
        <v>2.0104595925590035E-2</v>
      </c>
      <c r="L45" s="53" t="e">
        <f t="shared" si="0"/>
        <v>#DIV/0!</v>
      </c>
    </row>
    <row r="46" spans="2:13" s="6" customFormat="1" ht="20.100000000000001" customHeight="1" x14ac:dyDescent="0.25">
      <c r="B46" s="49" t="s">
        <v>142</v>
      </c>
      <c r="C46" s="50" t="s">
        <v>143</v>
      </c>
      <c r="D46" s="49" t="s">
        <v>22</v>
      </c>
      <c r="E46" s="49">
        <v>1</v>
      </c>
      <c r="F46" s="15"/>
      <c r="G46" s="51">
        <f t="shared" si="1"/>
        <v>0</v>
      </c>
      <c r="H46" s="17" t="e">
        <f t="shared" si="2"/>
        <v>#DIV/0!</v>
      </c>
      <c r="I46" s="18">
        <f t="shared" si="3"/>
        <v>1.4859918727610028E-2</v>
      </c>
      <c r="J46" s="52">
        <v>1.7482257326600033E-2</v>
      </c>
      <c r="K46" s="18">
        <f t="shared" si="4"/>
        <v>2.0104595925590035E-2</v>
      </c>
      <c r="L46" s="53" t="e">
        <f t="shared" si="0"/>
        <v>#DIV/0!</v>
      </c>
      <c r="M46" s="1"/>
    </row>
    <row r="47" spans="2:13" ht="18.75" x14ac:dyDescent="0.25">
      <c r="B47" s="49" t="s">
        <v>144</v>
      </c>
      <c r="C47" s="50" t="s">
        <v>145</v>
      </c>
      <c r="D47" s="49" t="s">
        <v>22</v>
      </c>
      <c r="E47" s="49">
        <v>1</v>
      </c>
      <c r="F47" s="15"/>
      <c r="G47" s="51">
        <f t="shared" si="1"/>
        <v>0</v>
      </c>
      <c r="H47" s="17" t="e">
        <f t="shared" si="2"/>
        <v>#DIV/0!</v>
      </c>
      <c r="I47" s="18">
        <f t="shared" si="3"/>
        <v>1.5125211809981297E-2</v>
      </c>
      <c r="J47" s="52">
        <v>1.7794366835272114E-2</v>
      </c>
      <c r="K47" s="18">
        <f t="shared" si="4"/>
        <v>2.0463521860562928E-2</v>
      </c>
      <c r="L47" s="53" t="e">
        <f t="shared" si="0"/>
        <v>#DIV/0!</v>
      </c>
    </row>
    <row r="48" spans="2:13" ht="18.75" x14ac:dyDescent="0.25">
      <c r="B48" s="49" t="s">
        <v>146</v>
      </c>
      <c r="C48" s="50" t="s">
        <v>147</v>
      </c>
      <c r="D48" s="49" t="s">
        <v>22</v>
      </c>
      <c r="E48" s="49">
        <v>1</v>
      </c>
      <c r="F48" s="15"/>
      <c r="G48" s="51">
        <f t="shared" si="1"/>
        <v>0</v>
      </c>
      <c r="H48" s="17" t="e">
        <f t="shared" si="2"/>
        <v>#DIV/0!</v>
      </c>
      <c r="I48" s="18">
        <f t="shared" si="3"/>
        <v>1.7930395715255312E-2</v>
      </c>
      <c r="J48" s="52">
        <v>2.1094583194418013E-2</v>
      </c>
      <c r="K48" s="18">
        <f t="shared" si="4"/>
        <v>2.4258770673580714E-2</v>
      </c>
      <c r="L48" s="53" t="e">
        <f t="shared" si="0"/>
        <v>#DIV/0!</v>
      </c>
    </row>
    <row r="49" spans="2:12" ht="19.5" thickBot="1" x14ac:dyDescent="0.3">
      <c r="B49" s="49" t="s">
        <v>148</v>
      </c>
      <c r="C49" s="50" t="s">
        <v>149</v>
      </c>
      <c r="D49" s="49" t="s">
        <v>22</v>
      </c>
      <c r="E49" s="49">
        <v>1</v>
      </c>
      <c r="F49" s="15"/>
      <c r="G49" s="51">
        <f t="shared" si="1"/>
        <v>0</v>
      </c>
      <c r="H49" s="17" t="e">
        <f t="shared" si="2"/>
        <v>#DIV/0!</v>
      </c>
      <c r="I49" s="18">
        <f t="shared" si="3"/>
        <v>1.9649967688336364E-2</v>
      </c>
      <c r="J49" s="52">
        <v>2.3117609045101607E-2</v>
      </c>
      <c r="K49" s="18">
        <f t="shared" si="4"/>
        <v>2.6585250401866847E-2</v>
      </c>
      <c r="L49" s="53" t="e">
        <f t="shared" si="0"/>
        <v>#DIV/0!</v>
      </c>
    </row>
    <row r="50" spans="2:12" s="7" customFormat="1" ht="19.5" thickBot="1" x14ac:dyDescent="0.3">
      <c r="B50" s="49"/>
      <c r="C50" s="50"/>
      <c r="D50" s="49"/>
      <c r="E50" s="49"/>
      <c r="F50" s="54" t="s">
        <v>381</v>
      </c>
      <c r="G50" s="55">
        <f>SUM(G5:G49)</f>
        <v>0</v>
      </c>
      <c r="H50" s="21" t="e">
        <f t="shared" si="2"/>
        <v>#DIV/0!</v>
      </c>
      <c r="I50" s="22"/>
      <c r="J50" s="22"/>
      <c r="K50" s="22"/>
      <c r="L50" s="56"/>
    </row>
    <row r="51" spans="2:12" ht="18.75" x14ac:dyDescent="0.25">
      <c r="B51" s="57"/>
      <c r="C51" s="58"/>
      <c r="D51" s="57"/>
      <c r="E51" s="57"/>
      <c r="F51" s="57"/>
      <c r="G51" s="57"/>
      <c r="H51" s="26"/>
      <c r="I51" s="57"/>
      <c r="J51" s="57"/>
      <c r="K51" s="57"/>
      <c r="L51" s="57"/>
    </row>
    <row r="52" spans="2:12" ht="18.75" x14ac:dyDescent="0.3">
      <c r="B52" s="57"/>
      <c r="C52" s="59" t="s">
        <v>26</v>
      </c>
      <c r="D52" s="57"/>
      <c r="E52" s="57"/>
      <c r="F52" s="57"/>
      <c r="G52" s="57"/>
      <c r="H52" s="57"/>
      <c r="I52" s="57"/>
      <c r="J52" s="57"/>
      <c r="K52" s="57"/>
      <c r="L52" s="57"/>
    </row>
    <row r="53" spans="2:12" ht="18.75" x14ac:dyDescent="0.3">
      <c r="B53" s="57"/>
      <c r="C53" s="60" t="s">
        <v>27</v>
      </c>
      <c r="D53" s="57"/>
      <c r="E53" s="57"/>
      <c r="F53" s="57"/>
      <c r="G53" s="57"/>
      <c r="H53" s="57"/>
      <c r="I53" s="29"/>
      <c r="J53" s="57"/>
      <c r="K53" s="29"/>
      <c r="L53" s="57"/>
    </row>
    <row r="54" spans="2:12" ht="18.75" x14ac:dyDescent="0.3">
      <c r="B54" s="57"/>
      <c r="C54" s="59" t="s">
        <v>28</v>
      </c>
      <c r="D54" s="57"/>
      <c r="E54" s="57"/>
      <c r="F54" s="57"/>
      <c r="G54" s="57"/>
      <c r="H54" s="57"/>
      <c r="I54" s="29"/>
      <c r="J54" s="57"/>
      <c r="K54" s="29"/>
      <c r="L54" s="57"/>
    </row>
    <row r="55" spans="2:12" x14ac:dyDescent="0.25">
      <c r="H55" s="4"/>
    </row>
    <row r="58" spans="2:12" x14ac:dyDescent="0.25">
      <c r="H58" s="4"/>
    </row>
  </sheetData>
  <sheetProtection algorithmName="SHA-512" hashValue="F45Cl7ppTmbg+pwytQLs4kh7R5/noEaFn9oyUBdf3rQmHepE1XZ+qO95eVgQUdUdRfNhe4KJhFWXAF/6+8CKtA==" saltValue="XL8Kj22UR7MCjaNvSbTy0g==" spinCount="100000" sheet="1" selectLockedCells="1"/>
  <mergeCells count="1">
    <mergeCell ref="B2:L2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F8E2C-29DB-43A3-8324-C5FE411D7879}">
  <sheetPr>
    <tabColor rgb="FFFFFF00"/>
    <pageSetUpPr fitToPage="1"/>
  </sheetPr>
  <dimension ref="B1:M102"/>
  <sheetViews>
    <sheetView showGridLines="0" tabSelected="1" view="pageBreakPreview" topLeftCell="A2" zoomScaleNormal="100" zoomScaleSheetLayoutView="100" workbookViewId="0">
      <selection activeCell="F5" sqref="F5"/>
    </sheetView>
  </sheetViews>
  <sheetFormatPr defaultRowHeight="13.5" x14ac:dyDescent="0.25"/>
  <cols>
    <col min="1" max="1" width="3" style="61" customWidth="1"/>
    <col min="2" max="2" width="9.28515625" style="61" bestFit="1" customWidth="1"/>
    <col min="3" max="3" width="80.7109375" style="62" customWidth="1"/>
    <col min="4" max="4" width="10" style="61" bestFit="1" customWidth="1"/>
    <col min="5" max="5" width="9.28515625" style="61" bestFit="1" customWidth="1"/>
    <col min="6" max="6" width="18.7109375" style="61" customWidth="1"/>
    <col min="7" max="7" width="22.42578125" style="61" bestFit="1" customWidth="1"/>
    <col min="8" max="11" width="18.7109375" style="61" customWidth="1"/>
    <col min="12" max="12" width="15.42578125" style="61" customWidth="1"/>
    <col min="13" max="13" width="17.7109375" style="61" bestFit="1" customWidth="1"/>
    <col min="14" max="14" width="15.85546875" style="61" bestFit="1" customWidth="1"/>
    <col min="15" max="16384" width="9.140625" style="61"/>
  </cols>
  <sheetData>
    <row r="1" spans="2:13" ht="14.25" thickBot="1" x14ac:dyDescent="0.3"/>
    <row r="2" spans="2:13" ht="56.25" customHeight="1" thickBot="1" x14ac:dyDescent="0.3">
      <c r="B2" s="74" t="s">
        <v>25</v>
      </c>
      <c r="C2" s="75"/>
      <c r="D2" s="75"/>
      <c r="E2" s="75"/>
      <c r="F2" s="75"/>
      <c r="G2" s="75"/>
      <c r="H2" s="75"/>
      <c r="I2" s="75"/>
      <c r="J2" s="75"/>
      <c r="K2" s="75"/>
      <c r="L2" s="76"/>
    </row>
    <row r="3" spans="2:13" s="63" customFormat="1" ht="75" x14ac:dyDescent="0.25">
      <c r="B3" s="42" t="s">
        <v>20</v>
      </c>
      <c r="C3" s="43" t="s">
        <v>21</v>
      </c>
      <c r="D3" s="43" t="s">
        <v>22</v>
      </c>
      <c r="E3" s="44" t="s">
        <v>24</v>
      </c>
      <c r="F3" s="44" t="s">
        <v>29</v>
      </c>
      <c r="G3" s="45" t="s">
        <v>23</v>
      </c>
      <c r="H3" s="44" t="s">
        <v>30</v>
      </c>
      <c r="I3" s="44" t="s">
        <v>31</v>
      </c>
      <c r="J3" s="44" t="s">
        <v>32</v>
      </c>
      <c r="K3" s="44" t="s">
        <v>33</v>
      </c>
      <c r="L3" s="46" t="s">
        <v>19</v>
      </c>
    </row>
    <row r="4" spans="2:13" ht="18.75" x14ac:dyDescent="0.25">
      <c r="B4" s="47" t="s">
        <v>213</v>
      </c>
      <c r="C4" s="48" t="s">
        <v>59</v>
      </c>
      <c r="D4" s="47"/>
      <c r="E4" s="47"/>
      <c r="F4" s="47"/>
      <c r="G4" s="47"/>
      <c r="H4" s="47"/>
      <c r="I4" s="47"/>
      <c r="J4" s="47"/>
      <c r="K4" s="47"/>
      <c r="L4" s="47"/>
    </row>
    <row r="5" spans="2:13" ht="18.75" x14ac:dyDescent="0.25">
      <c r="B5" s="49" t="s">
        <v>269</v>
      </c>
      <c r="C5" s="50" t="s">
        <v>1</v>
      </c>
      <c r="D5" s="49" t="s">
        <v>22</v>
      </c>
      <c r="E5" s="49">
        <v>1</v>
      </c>
      <c r="F5" s="15"/>
      <c r="G5" s="51">
        <f>F5*E5</f>
        <v>0</v>
      </c>
      <c r="H5" s="17" t="e">
        <f>G5/$G$94</f>
        <v>#DIV/0!</v>
      </c>
      <c r="I5" s="18">
        <f>J5*(1-$M$5)</f>
        <v>4.7337495109490034E-3</v>
      </c>
      <c r="J5" s="52">
        <v>5.56911707170471E-3</v>
      </c>
      <c r="K5" s="18">
        <f>J5*(1+$M$5)</f>
        <v>6.4044846324604159E-3</v>
      </c>
      <c r="L5" s="53" t="e">
        <f t="shared" ref="L5:L68" si="0">IF(AND(H5&gt;=I5,H5&lt;=K5),"OK","Ajustar")</f>
        <v>#DIV/0!</v>
      </c>
      <c r="M5" s="64">
        <v>0.15</v>
      </c>
    </row>
    <row r="6" spans="2:13" s="65" customFormat="1" ht="20.100000000000001" customHeight="1" x14ac:dyDescent="0.25">
      <c r="B6" s="49" t="s">
        <v>270</v>
      </c>
      <c r="C6" s="50" t="s">
        <v>2</v>
      </c>
      <c r="D6" s="49" t="s">
        <v>22</v>
      </c>
      <c r="E6" s="49">
        <v>1</v>
      </c>
      <c r="F6" s="15"/>
      <c r="G6" s="51">
        <f>F6*E6</f>
        <v>0</v>
      </c>
      <c r="H6" s="17" t="e">
        <f t="shared" ref="H6:H69" si="1">G6/$G$94</f>
        <v>#DIV/0!</v>
      </c>
      <c r="I6" s="18">
        <f t="shared" ref="I6:I69" si="2">J6*(1-$M$5)</f>
        <v>2.1915506995131328E-3</v>
      </c>
      <c r="J6" s="52">
        <v>2.5782949406036857E-3</v>
      </c>
      <c r="K6" s="18">
        <f t="shared" ref="K6:K69" si="3">J6*(1+$M$5)</f>
        <v>2.9650391816942383E-3</v>
      </c>
      <c r="L6" s="53" t="e">
        <f t="shared" si="0"/>
        <v>#DIV/0!</v>
      </c>
      <c r="M6" s="61"/>
    </row>
    <row r="7" spans="2:13" ht="18.75" x14ac:dyDescent="0.25">
      <c r="B7" s="49" t="s">
        <v>271</v>
      </c>
      <c r="C7" s="50" t="s">
        <v>3</v>
      </c>
      <c r="D7" s="49" t="s">
        <v>22</v>
      </c>
      <c r="E7" s="49">
        <v>1</v>
      </c>
      <c r="F7" s="15"/>
      <c r="G7" s="51">
        <f t="shared" ref="G7:G69" si="4">F7*E7</f>
        <v>0</v>
      </c>
      <c r="H7" s="17" t="e">
        <f t="shared" si="1"/>
        <v>#DIV/0!</v>
      </c>
      <c r="I7" s="18">
        <f t="shared" si="2"/>
        <v>8.5032167141109553E-3</v>
      </c>
      <c r="J7" s="52">
        <v>1.0003784369542301E-2</v>
      </c>
      <c r="K7" s="18">
        <f t="shared" si="3"/>
        <v>1.1504352024973645E-2</v>
      </c>
      <c r="L7" s="53" t="e">
        <f t="shared" si="0"/>
        <v>#DIV/0!</v>
      </c>
    </row>
    <row r="8" spans="2:13" ht="18.75" x14ac:dyDescent="0.25">
      <c r="B8" s="49" t="s">
        <v>272</v>
      </c>
      <c r="C8" s="50" t="s">
        <v>4</v>
      </c>
      <c r="D8" s="49" t="s">
        <v>22</v>
      </c>
      <c r="E8" s="49">
        <v>1</v>
      </c>
      <c r="F8" s="15"/>
      <c r="G8" s="51">
        <f t="shared" si="4"/>
        <v>0</v>
      </c>
      <c r="H8" s="17" t="e">
        <f t="shared" si="1"/>
        <v>#DIV/0!</v>
      </c>
      <c r="I8" s="18">
        <f t="shared" si="2"/>
        <v>9.9934711897798865E-3</v>
      </c>
      <c r="J8" s="52">
        <v>1.1757024929152808E-2</v>
      </c>
      <c r="K8" s="18">
        <f t="shared" si="3"/>
        <v>1.3520578668525728E-2</v>
      </c>
      <c r="L8" s="53" t="e">
        <f t="shared" si="0"/>
        <v>#DIV/0!</v>
      </c>
    </row>
    <row r="9" spans="2:13" ht="18.75" x14ac:dyDescent="0.25">
      <c r="B9" s="49" t="s">
        <v>273</v>
      </c>
      <c r="C9" s="50" t="s">
        <v>207</v>
      </c>
      <c r="D9" s="49" t="s">
        <v>22</v>
      </c>
      <c r="E9" s="49">
        <v>1</v>
      </c>
      <c r="F9" s="15"/>
      <c r="G9" s="51">
        <f t="shared" si="4"/>
        <v>0</v>
      </c>
      <c r="H9" s="17" t="e">
        <f t="shared" si="1"/>
        <v>#DIV/0!</v>
      </c>
      <c r="I9" s="18">
        <f t="shared" si="2"/>
        <v>2.7227370142288602E-2</v>
      </c>
      <c r="J9" s="52">
        <v>3.2032200167398356E-2</v>
      </c>
      <c r="K9" s="18">
        <f t="shared" si="3"/>
        <v>3.6837030192508106E-2</v>
      </c>
      <c r="L9" s="53" t="e">
        <f t="shared" si="0"/>
        <v>#DIV/0!</v>
      </c>
    </row>
    <row r="10" spans="2:13" ht="18.75" x14ac:dyDescent="0.25">
      <c r="B10" s="49" t="s">
        <v>274</v>
      </c>
      <c r="C10" s="50" t="s">
        <v>208</v>
      </c>
      <c r="D10" s="49" t="s">
        <v>22</v>
      </c>
      <c r="E10" s="49">
        <v>1</v>
      </c>
      <c r="F10" s="15"/>
      <c r="G10" s="51">
        <f t="shared" si="4"/>
        <v>0</v>
      </c>
      <c r="H10" s="17" t="e">
        <f t="shared" si="1"/>
        <v>#DIV/0!</v>
      </c>
      <c r="I10" s="18">
        <f t="shared" si="2"/>
        <v>3.1820944859545883E-2</v>
      </c>
      <c r="J10" s="52">
        <v>3.7436405717112806E-2</v>
      </c>
      <c r="K10" s="18">
        <f t="shared" si="3"/>
        <v>4.3051866574679722E-2</v>
      </c>
      <c r="L10" s="53" t="e">
        <f t="shared" si="0"/>
        <v>#DIV/0!</v>
      </c>
    </row>
    <row r="11" spans="2:13" ht="18.75" x14ac:dyDescent="0.25">
      <c r="B11" s="49" t="s">
        <v>275</v>
      </c>
      <c r="C11" s="50" t="s">
        <v>209</v>
      </c>
      <c r="D11" s="49" t="s">
        <v>22</v>
      </c>
      <c r="E11" s="49">
        <v>1</v>
      </c>
      <c r="F11" s="15"/>
      <c r="G11" s="51">
        <f t="shared" si="4"/>
        <v>0</v>
      </c>
      <c r="H11" s="17" t="e">
        <f t="shared" si="1"/>
        <v>#DIV/0!</v>
      </c>
      <c r="I11" s="18">
        <f t="shared" si="2"/>
        <v>3.6080441415548087E-2</v>
      </c>
      <c r="J11" s="52">
        <v>4.2447578135938926E-2</v>
      </c>
      <c r="K11" s="18">
        <f t="shared" si="3"/>
        <v>4.8814714856329759E-2</v>
      </c>
      <c r="L11" s="53" t="e">
        <f t="shared" si="0"/>
        <v>#DIV/0!</v>
      </c>
    </row>
    <row r="12" spans="2:13" ht="18.75" x14ac:dyDescent="0.25">
      <c r="B12" s="49" t="s">
        <v>276</v>
      </c>
      <c r="C12" s="50" t="s">
        <v>210</v>
      </c>
      <c r="D12" s="49" t="s">
        <v>22</v>
      </c>
      <c r="E12" s="49">
        <v>1</v>
      </c>
      <c r="F12" s="15"/>
      <c r="G12" s="51">
        <f t="shared" si="4"/>
        <v>0</v>
      </c>
      <c r="H12" s="17" t="e">
        <f t="shared" si="1"/>
        <v>#DIV/0!</v>
      </c>
      <c r="I12" s="18">
        <f t="shared" si="2"/>
        <v>2.4172136926949139E-2</v>
      </c>
      <c r="J12" s="52">
        <v>2.8437808149351929E-2</v>
      </c>
      <c r="K12" s="18">
        <f t="shared" si="3"/>
        <v>3.2703479371754718E-2</v>
      </c>
      <c r="L12" s="53" t="e">
        <f t="shared" si="0"/>
        <v>#DIV/0!</v>
      </c>
    </row>
    <row r="13" spans="2:13" ht="18.75" x14ac:dyDescent="0.25">
      <c r="B13" s="49" t="s">
        <v>277</v>
      </c>
      <c r="C13" s="50" t="s">
        <v>211</v>
      </c>
      <c r="D13" s="49" t="s">
        <v>22</v>
      </c>
      <c r="E13" s="49">
        <v>1</v>
      </c>
      <c r="F13" s="15"/>
      <c r="G13" s="51">
        <f t="shared" si="4"/>
        <v>0</v>
      </c>
      <c r="H13" s="17" t="e">
        <f t="shared" si="1"/>
        <v>#DIV/0!</v>
      </c>
      <c r="I13" s="18">
        <f t="shared" si="2"/>
        <v>2.2285265932110665E-2</v>
      </c>
      <c r="J13" s="52">
        <v>2.6217959920130193E-2</v>
      </c>
      <c r="K13" s="18">
        <f t="shared" si="3"/>
        <v>3.0150653908149722E-2</v>
      </c>
      <c r="L13" s="53" t="e">
        <f t="shared" si="0"/>
        <v>#DIV/0!</v>
      </c>
    </row>
    <row r="14" spans="2:13" s="65" customFormat="1" ht="19.5" customHeight="1" x14ac:dyDescent="0.25">
      <c r="B14" s="49" t="s">
        <v>278</v>
      </c>
      <c r="C14" s="50" t="s">
        <v>5</v>
      </c>
      <c r="D14" s="49" t="s">
        <v>22</v>
      </c>
      <c r="E14" s="49">
        <v>1</v>
      </c>
      <c r="F14" s="15"/>
      <c r="G14" s="51">
        <f t="shared" si="4"/>
        <v>0</v>
      </c>
      <c r="H14" s="17" t="e">
        <f t="shared" si="1"/>
        <v>#DIV/0!</v>
      </c>
      <c r="I14" s="18">
        <f t="shared" si="2"/>
        <v>2.2435480192661589E-2</v>
      </c>
      <c r="J14" s="52">
        <v>2.6394682579601869E-2</v>
      </c>
      <c r="K14" s="18">
        <f t="shared" si="3"/>
        <v>3.0353884966542146E-2</v>
      </c>
      <c r="L14" s="53" t="e">
        <f t="shared" si="0"/>
        <v>#DIV/0!</v>
      </c>
      <c r="M14" s="61"/>
    </row>
    <row r="15" spans="2:13" ht="18.75" x14ac:dyDescent="0.25">
      <c r="B15" s="49" t="s">
        <v>279</v>
      </c>
      <c r="C15" s="50" t="s">
        <v>6</v>
      </c>
      <c r="D15" s="49" t="s">
        <v>22</v>
      </c>
      <c r="E15" s="49">
        <v>1</v>
      </c>
      <c r="F15" s="15"/>
      <c r="G15" s="51">
        <f t="shared" si="4"/>
        <v>0</v>
      </c>
      <c r="H15" s="17" t="e">
        <f t="shared" si="1"/>
        <v>#DIV/0!</v>
      </c>
      <c r="I15" s="18">
        <f t="shared" si="2"/>
        <v>1.1176908567516977E-2</v>
      </c>
      <c r="J15" s="52">
        <v>1.3149304197078797E-2</v>
      </c>
      <c r="K15" s="18">
        <f t="shared" si="3"/>
        <v>1.5121699826640614E-2</v>
      </c>
      <c r="L15" s="53" t="e">
        <f t="shared" si="0"/>
        <v>#DIV/0!</v>
      </c>
    </row>
    <row r="16" spans="2:13" ht="18.75" x14ac:dyDescent="0.25">
      <c r="B16" s="49" t="s">
        <v>280</v>
      </c>
      <c r="C16" s="50" t="s">
        <v>7</v>
      </c>
      <c r="D16" s="49" t="s">
        <v>22</v>
      </c>
      <c r="E16" s="49">
        <v>1</v>
      </c>
      <c r="F16" s="15"/>
      <c r="G16" s="51">
        <f t="shared" si="4"/>
        <v>0</v>
      </c>
      <c r="H16" s="17" t="e">
        <f t="shared" si="1"/>
        <v>#DIV/0!</v>
      </c>
      <c r="I16" s="18">
        <f t="shared" si="2"/>
        <v>2.4661089385609351E-2</v>
      </c>
      <c r="J16" s="52">
        <v>2.9013046336011001E-2</v>
      </c>
      <c r="K16" s="18">
        <f t="shared" si="3"/>
        <v>3.3365003286412648E-2</v>
      </c>
      <c r="L16" s="53" t="e">
        <f t="shared" si="0"/>
        <v>#DIV/0!</v>
      </c>
    </row>
    <row r="17" spans="2:13" ht="18.75" x14ac:dyDescent="0.25">
      <c r="B17" s="49" t="s">
        <v>281</v>
      </c>
      <c r="C17" s="50" t="s">
        <v>8</v>
      </c>
      <c r="D17" s="49" t="s">
        <v>22</v>
      </c>
      <c r="E17" s="49">
        <v>1</v>
      </c>
      <c r="F17" s="15"/>
      <c r="G17" s="51">
        <f t="shared" si="4"/>
        <v>0</v>
      </c>
      <c r="H17" s="17" t="e">
        <f t="shared" si="1"/>
        <v>#DIV/0!</v>
      </c>
      <c r="I17" s="18">
        <f t="shared" si="2"/>
        <v>6.1801729726270339E-3</v>
      </c>
      <c r="J17" s="52">
        <v>7.2707917325023933E-3</v>
      </c>
      <c r="K17" s="18">
        <f t="shared" si="3"/>
        <v>8.3614104923777511E-3</v>
      </c>
      <c r="L17" s="53" t="e">
        <f t="shared" si="0"/>
        <v>#DIV/0!</v>
      </c>
    </row>
    <row r="18" spans="2:13" ht="18.75" x14ac:dyDescent="0.25">
      <c r="B18" s="49" t="s">
        <v>282</v>
      </c>
      <c r="C18" s="50" t="s">
        <v>42</v>
      </c>
      <c r="D18" s="49" t="s">
        <v>22</v>
      </c>
      <c r="E18" s="49">
        <v>1</v>
      </c>
      <c r="F18" s="15"/>
      <c r="G18" s="51">
        <f t="shared" si="4"/>
        <v>0</v>
      </c>
      <c r="H18" s="17" t="e">
        <f t="shared" si="1"/>
        <v>#DIV/0!</v>
      </c>
      <c r="I18" s="18">
        <f t="shared" si="2"/>
        <v>1.8847336015812943E-3</v>
      </c>
      <c r="J18" s="52">
        <v>2.2173336489191699E-3</v>
      </c>
      <c r="K18" s="18">
        <f t="shared" si="3"/>
        <v>2.549933696257045E-3</v>
      </c>
      <c r="L18" s="53" t="e">
        <f t="shared" si="0"/>
        <v>#DIV/0!</v>
      </c>
    </row>
    <row r="19" spans="2:13" ht="18.75" x14ac:dyDescent="0.25">
      <c r="B19" s="49" t="s">
        <v>283</v>
      </c>
      <c r="C19" s="50" t="s">
        <v>44</v>
      </c>
      <c r="D19" s="49" t="s">
        <v>22</v>
      </c>
      <c r="E19" s="49">
        <v>1</v>
      </c>
      <c r="F19" s="15"/>
      <c r="G19" s="51">
        <f t="shared" si="4"/>
        <v>0</v>
      </c>
      <c r="H19" s="17" t="e">
        <f t="shared" si="1"/>
        <v>#DIV/0!</v>
      </c>
      <c r="I19" s="18">
        <f t="shared" si="2"/>
        <v>5.1282286368607303E-3</v>
      </c>
      <c r="J19" s="52">
        <v>6.033210161012624E-3</v>
      </c>
      <c r="K19" s="18">
        <f t="shared" si="3"/>
        <v>6.9381916851645169E-3</v>
      </c>
      <c r="L19" s="53" t="e">
        <f t="shared" si="0"/>
        <v>#DIV/0!</v>
      </c>
    </row>
    <row r="20" spans="2:13" ht="18.75" x14ac:dyDescent="0.25">
      <c r="B20" s="49" t="s">
        <v>284</v>
      </c>
      <c r="C20" s="50" t="s">
        <v>46</v>
      </c>
      <c r="D20" s="49" t="s">
        <v>22</v>
      </c>
      <c r="E20" s="49">
        <v>1</v>
      </c>
      <c r="F20" s="15"/>
      <c r="G20" s="51">
        <f t="shared" si="4"/>
        <v>0</v>
      </c>
      <c r="H20" s="17" t="e">
        <f t="shared" si="1"/>
        <v>#DIV/0!</v>
      </c>
      <c r="I20" s="18">
        <f t="shared" si="2"/>
        <v>6.1763865531652964E-3</v>
      </c>
      <c r="J20" s="52">
        <v>7.2663371213709371E-3</v>
      </c>
      <c r="K20" s="18">
        <f t="shared" si="3"/>
        <v>8.3562876895765768E-3</v>
      </c>
      <c r="L20" s="53" t="e">
        <f t="shared" si="0"/>
        <v>#DIV/0!</v>
      </c>
    </row>
    <row r="21" spans="2:13" ht="18.75" x14ac:dyDescent="0.25">
      <c r="B21" s="49" t="s">
        <v>285</v>
      </c>
      <c r="C21" s="50" t="s">
        <v>48</v>
      </c>
      <c r="D21" s="49" t="s">
        <v>22</v>
      </c>
      <c r="E21" s="49">
        <v>1</v>
      </c>
      <c r="F21" s="15"/>
      <c r="G21" s="51">
        <f t="shared" si="4"/>
        <v>0</v>
      </c>
      <c r="H21" s="17" t="e">
        <f t="shared" si="1"/>
        <v>#DIV/0!</v>
      </c>
      <c r="I21" s="18">
        <f t="shared" si="2"/>
        <v>6.6000376163788E-3</v>
      </c>
      <c r="J21" s="52">
        <v>7.7647501369162352E-3</v>
      </c>
      <c r="K21" s="18">
        <f t="shared" si="3"/>
        <v>8.9294626574536705E-3</v>
      </c>
      <c r="L21" s="53" t="e">
        <f t="shared" si="0"/>
        <v>#DIV/0!</v>
      </c>
    </row>
    <row r="22" spans="2:13" ht="18.75" x14ac:dyDescent="0.25">
      <c r="B22" s="49" t="s">
        <v>286</v>
      </c>
      <c r="C22" s="50" t="s">
        <v>50</v>
      </c>
      <c r="D22" s="49" t="s">
        <v>22</v>
      </c>
      <c r="E22" s="49">
        <v>1</v>
      </c>
      <c r="F22" s="15"/>
      <c r="G22" s="51">
        <f t="shared" si="4"/>
        <v>0</v>
      </c>
      <c r="H22" s="17" t="e">
        <f t="shared" si="1"/>
        <v>#DIV/0!</v>
      </c>
      <c r="I22" s="18">
        <f t="shared" si="2"/>
        <v>4.0874231031251141E-3</v>
      </c>
      <c r="J22" s="52">
        <v>4.8087330625001343E-3</v>
      </c>
      <c r="K22" s="18">
        <f t="shared" si="3"/>
        <v>5.5300430218751537E-3</v>
      </c>
      <c r="L22" s="53" t="e">
        <f t="shared" si="0"/>
        <v>#DIV/0!</v>
      </c>
    </row>
    <row r="23" spans="2:13" ht="18.75" x14ac:dyDescent="0.25">
      <c r="B23" s="49" t="s">
        <v>287</v>
      </c>
      <c r="C23" s="50" t="s">
        <v>212</v>
      </c>
      <c r="D23" s="49" t="s">
        <v>22</v>
      </c>
      <c r="E23" s="49">
        <v>1</v>
      </c>
      <c r="F23" s="15"/>
      <c r="G23" s="51">
        <f t="shared" si="4"/>
        <v>0</v>
      </c>
      <c r="H23" s="17" t="e">
        <f t="shared" si="1"/>
        <v>#DIV/0!</v>
      </c>
      <c r="I23" s="18">
        <f t="shared" si="2"/>
        <v>6.487136021734053E-3</v>
      </c>
      <c r="J23" s="52">
        <v>7.6319247314518271E-3</v>
      </c>
      <c r="K23" s="18">
        <f t="shared" si="3"/>
        <v>8.7767134411696011E-3</v>
      </c>
      <c r="L23" s="53" t="e">
        <f t="shared" si="0"/>
        <v>#DIV/0!</v>
      </c>
    </row>
    <row r="24" spans="2:13" ht="18.75" x14ac:dyDescent="0.25">
      <c r="B24" s="49" t="s">
        <v>288</v>
      </c>
      <c r="C24" s="50" t="s">
        <v>213</v>
      </c>
      <c r="D24" s="49" t="s">
        <v>22</v>
      </c>
      <c r="E24" s="49">
        <v>1</v>
      </c>
      <c r="F24" s="15"/>
      <c r="G24" s="51">
        <f t="shared" si="4"/>
        <v>0</v>
      </c>
      <c r="H24" s="17" t="e">
        <f t="shared" si="1"/>
        <v>#DIV/0!</v>
      </c>
      <c r="I24" s="18">
        <f t="shared" si="2"/>
        <v>6.2678350006075603E-3</v>
      </c>
      <c r="J24" s="52">
        <v>7.3739235301265417E-3</v>
      </c>
      <c r="K24" s="18">
        <f t="shared" si="3"/>
        <v>8.4800120596455215E-3</v>
      </c>
      <c r="L24" s="53" t="e">
        <f t="shared" si="0"/>
        <v>#DIV/0!</v>
      </c>
    </row>
    <row r="25" spans="2:13" ht="18.75" x14ac:dyDescent="0.25">
      <c r="B25" s="49" t="s">
        <v>289</v>
      </c>
      <c r="C25" s="50" t="s">
        <v>9</v>
      </c>
      <c r="D25" s="49" t="s">
        <v>22</v>
      </c>
      <c r="E25" s="49">
        <v>1</v>
      </c>
      <c r="F25" s="15"/>
      <c r="G25" s="51">
        <f t="shared" si="4"/>
        <v>0</v>
      </c>
      <c r="H25" s="17" t="e">
        <f t="shared" si="1"/>
        <v>#DIV/0!</v>
      </c>
      <c r="I25" s="18">
        <f t="shared" si="2"/>
        <v>1.2110333345496464E-2</v>
      </c>
      <c r="J25" s="52">
        <v>1.4247450994701722E-2</v>
      </c>
      <c r="K25" s="18">
        <f t="shared" si="3"/>
        <v>1.6384568643906978E-2</v>
      </c>
      <c r="L25" s="53" t="e">
        <f t="shared" si="0"/>
        <v>#DIV/0!</v>
      </c>
    </row>
    <row r="26" spans="2:13" ht="18.75" x14ac:dyDescent="0.25">
      <c r="B26" s="49" t="s">
        <v>290</v>
      </c>
      <c r="C26" s="50" t="s">
        <v>10</v>
      </c>
      <c r="D26" s="49" t="s">
        <v>22</v>
      </c>
      <c r="E26" s="49">
        <v>1</v>
      </c>
      <c r="F26" s="15"/>
      <c r="G26" s="51">
        <f t="shared" si="4"/>
        <v>0</v>
      </c>
      <c r="H26" s="17" t="e">
        <f t="shared" si="1"/>
        <v>#DIV/0!</v>
      </c>
      <c r="I26" s="18">
        <f t="shared" si="2"/>
        <v>1.7532405596105062E-3</v>
      </c>
      <c r="J26" s="52">
        <v>2.0626359524829486E-3</v>
      </c>
      <c r="K26" s="18">
        <f t="shared" si="3"/>
        <v>2.3720313453553907E-3</v>
      </c>
      <c r="L26" s="53" t="e">
        <f t="shared" si="0"/>
        <v>#DIV/0!</v>
      </c>
    </row>
    <row r="27" spans="2:13" ht="18.75" x14ac:dyDescent="0.25">
      <c r="B27" s="49" t="s">
        <v>291</v>
      </c>
      <c r="C27" s="50" t="s">
        <v>214</v>
      </c>
      <c r="D27" s="49" t="s">
        <v>22</v>
      </c>
      <c r="E27" s="49">
        <v>1</v>
      </c>
      <c r="F27" s="15"/>
      <c r="G27" s="51">
        <f t="shared" si="4"/>
        <v>0</v>
      </c>
      <c r="H27" s="17" t="e">
        <f t="shared" si="1"/>
        <v>#DIV/0!</v>
      </c>
      <c r="I27" s="18">
        <f t="shared" si="2"/>
        <v>6.8334481449346621E-3</v>
      </c>
      <c r="J27" s="52">
        <v>8.0393507587466616E-3</v>
      </c>
      <c r="K27" s="18">
        <f t="shared" si="3"/>
        <v>9.2452533725586594E-3</v>
      </c>
      <c r="L27" s="53" t="e">
        <f t="shared" si="0"/>
        <v>#DIV/0!</v>
      </c>
    </row>
    <row r="28" spans="2:13" s="65" customFormat="1" ht="20.100000000000001" customHeight="1" x14ac:dyDescent="0.25">
      <c r="B28" s="49" t="s">
        <v>292</v>
      </c>
      <c r="C28" s="50" t="s">
        <v>215</v>
      </c>
      <c r="D28" s="49" t="s">
        <v>22</v>
      </c>
      <c r="E28" s="49">
        <v>1</v>
      </c>
      <c r="F28" s="15"/>
      <c r="G28" s="51">
        <f t="shared" si="4"/>
        <v>0</v>
      </c>
      <c r="H28" s="17" t="e">
        <f t="shared" si="1"/>
        <v>#DIV/0!</v>
      </c>
      <c r="I28" s="18">
        <f t="shared" si="2"/>
        <v>1.6787427603067513E-2</v>
      </c>
      <c r="J28" s="52">
        <v>1.9749914827138251E-2</v>
      </c>
      <c r="K28" s="18">
        <f t="shared" si="3"/>
        <v>2.2712402051208988E-2</v>
      </c>
      <c r="L28" s="53" t="e">
        <f t="shared" si="0"/>
        <v>#DIV/0!</v>
      </c>
      <c r="M28" s="61"/>
    </row>
    <row r="29" spans="2:13" ht="18.75" x14ac:dyDescent="0.25">
      <c r="B29" s="49" t="s">
        <v>293</v>
      </c>
      <c r="C29" s="50" t="s">
        <v>216</v>
      </c>
      <c r="D29" s="49" t="s">
        <v>22</v>
      </c>
      <c r="E29" s="49">
        <v>1</v>
      </c>
      <c r="F29" s="15"/>
      <c r="G29" s="51">
        <f t="shared" si="4"/>
        <v>0</v>
      </c>
      <c r="H29" s="17" t="e">
        <f t="shared" si="1"/>
        <v>#DIV/0!</v>
      </c>
      <c r="I29" s="18">
        <f t="shared" si="2"/>
        <v>3.9402634437342314E-2</v>
      </c>
      <c r="J29" s="52">
        <v>4.6356040514520372E-2</v>
      </c>
      <c r="K29" s="18">
        <f t="shared" si="3"/>
        <v>5.3309446591698423E-2</v>
      </c>
      <c r="L29" s="53" t="e">
        <f t="shared" si="0"/>
        <v>#DIV/0!</v>
      </c>
    </row>
    <row r="30" spans="2:13" ht="18.75" x14ac:dyDescent="0.25">
      <c r="B30" s="49" t="s">
        <v>294</v>
      </c>
      <c r="C30" s="50" t="s">
        <v>217</v>
      </c>
      <c r="D30" s="49" t="s">
        <v>22</v>
      </c>
      <c r="E30" s="49">
        <v>1</v>
      </c>
      <c r="F30" s="15"/>
      <c r="G30" s="51">
        <f t="shared" si="4"/>
        <v>0</v>
      </c>
      <c r="H30" s="17" t="e">
        <f t="shared" si="1"/>
        <v>#DIV/0!</v>
      </c>
      <c r="I30" s="18">
        <f t="shared" si="2"/>
        <v>1.0870091469585138E-2</v>
      </c>
      <c r="J30" s="52">
        <v>1.278834290539428E-2</v>
      </c>
      <c r="K30" s="18">
        <f t="shared" si="3"/>
        <v>1.4706594341203421E-2</v>
      </c>
      <c r="L30" s="53" t="e">
        <f t="shared" si="0"/>
        <v>#DIV/0!</v>
      </c>
    </row>
    <row r="31" spans="2:13" ht="18.75" x14ac:dyDescent="0.25">
      <c r="B31" s="49" t="s">
        <v>295</v>
      </c>
      <c r="C31" s="50" t="s">
        <v>218</v>
      </c>
      <c r="D31" s="49" t="s">
        <v>22</v>
      </c>
      <c r="E31" s="49">
        <v>1</v>
      </c>
      <c r="F31" s="15"/>
      <c r="G31" s="51">
        <f t="shared" si="4"/>
        <v>0</v>
      </c>
      <c r="H31" s="17" t="e">
        <f t="shared" si="1"/>
        <v>#DIV/0!</v>
      </c>
      <c r="I31" s="18">
        <f t="shared" si="2"/>
        <v>1.0519443357663038E-2</v>
      </c>
      <c r="J31" s="52">
        <v>1.2375815714897691E-2</v>
      </c>
      <c r="K31" s="18">
        <f t="shared" si="3"/>
        <v>1.4232188072132343E-2</v>
      </c>
      <c r="L31" s="53" t="e">
        <f t="shared" si="0"/>
        <v>#DIV/0!</v>
      </c>
    </row>
    <row r="32" spans="2:13" ht="18.75" x14ac:dyDescent="0.25">
      <c r="B32" s="49" t="s">
        <v>296</v>
      </c>
      <c r="C32" s="50" t="s">
        <v>219</v>
      </c>
      <c r="D32" s="49" t="s">
        <v>22</v>
      </c>
      <c r="E32" s="49">
        <v>1</v>
      </c>
      <c r="F32" s="15"/>
      <c r="G32" s="51">
        <f t="shared" si="4"/>
        <v>0</v>
      </c>
      <c r="H32" s="17" t="e">
        <f t="shared" si="1"/>
        <v>#DIV/0!</v>
      </c>
      <c r="I32" s="18">
        <f t="shared" si="2"/>
        <v>1.1404719873366265E-2</v>
      </c>
      <c r="J32" s="52">
        <v>1.3417317498077961E-2</v>
      </c>
      <c r="K32" s="18">
        <f t="shared" si="3"/>
        <v>1.5429915122789654E-2</v>
      </c>
      <c r="L32" s="53" t="e">
        <f t="shared" si="0"/>
        <v>#DIV/0!</v>
      </c>
    </row>
    <row r="33" spans="2:13" ht="18.75" x14ac:dyDescent="0.25">
      <c r="B33" s="49" t="s">
        <v>297</v>
      </c>
      <c r="C33" s="50" t="s">
        <v>220</v>
      </c>
      <c r="D33" s="49" t="s">
        <v>22</v>
      </c>
      <c r="E33" s="49">
        <v>1</v>
      </c>
      <c r="F33" s="15"/>
      <c r="G33" s="51">
        <f t="shared" si="4"/>
        <v>0</v>
      </c>
      <c r="H33" s="17" t="e">
        <f t="shared" si="1"/>
        <v>#DIV/0!</v>
      </c>
      <c r="I33" s="18">
        <f t="shared" si="2"/>
        <v>7.8212696399315093E-3</v>
      </c>
      <c r="J33" s="52">
        <v>9.2014936940370707E-3</v>
      </c>
      <c r="K33" s="18">
        <f t="shared" si="3"/>
        <v>1.058171774814263E-2</v>
      </c>
      <c r="L33" s="53" t="e">
        <f t="shared" si="0"/>
        <v>#DIV/0!</v>
      </c>
    </row>
    <row r="34" spans="2:13" ht="18.75" x14ac:dyDescent="0.25">
      <c r="B34" s="49" t="s">
        <v>298</v>
      </c>
      <c r="C34" s="50" t="s">
        <v>11</v>
      </c>
      <c r="D34" s="49" t="s">
        <v>22</v>
      </c>
      <c r="E34" s="49">
        <v>1</v>
      </c>
      <c r="F34" s="15"/>
      <c r="G34" s="51">
        <f t="shared" si="4"/>
        <v>0</v>
      </c>
      <c r="H34" s="17" t="e">
        <f t="shared" si="1"/>
        <v>#DIV/0!</v>
      </c>
      <c r="I34" s="18">
        <f t="shared" si="2"/>
        <v>2.0712845997814641E-2</v>
      </c>
      <c r="J34" s="52">
        <v>2.4368054115076049E-2</v>
      </c>
      <c r="K34" s="18">
        <f t="shared" si="3"/>
        <v>2.8023262232337455E-2</v>
      </c>
      <c r="L34" s="53" t="e">
        <f t="shared" si="0"/>
        <v>#DIV/0!</v>
      </c>
    </row>
    <row r="35" spans="2:13" ht="18.75" x14ac:dyDescent="0.25">
      <c r="B35" s="49" t="s">
        <v>299</v>
      </c>
      <c r="C35" s="50" t="s">
        <v>12</v>
      </c>
      <c r="D35" s="49" t="s">
        <v>22</v>
      </c>
      <c r="E35" s="49">
        <v>1</v>
      </c>
      <c r="F35" s="15"/>
      <c r="G35" s="51">
        <f t="shared" si="4"/>
        <v>0</v>
      </c>
      <c r="H35" s="17" t="e">
        <f t="shared" si="1"/>
        <v>#DIV/0!</v>
      </c>
      <c r="I35" s="18">
        <f t="shared" si="2"/>
        <v>9.0730198959843699E-3</v>
      </c>
      <c r="J35" s="52">
        <v>1.067414105409926E-2</v>
      </c>
      <c r="K35" s="18">
        <f t="shared" si="3"/>
        <v>1.2275262212214148E-2</v>
      </c>
      <c r="L35" s="53" t="e">
        <f t="shared" si="0"/>
        <v>#DIV/0!</v>
      </c>
    </row>
    <row r="36" spans="2:13" s="65" customFormat="1" ht="20.100000000000001" customHeight="1" x14ac:dyDescent="0.25">
      <c r="B36" s="49" t="s">
        <v>300</v>
      </c>
      <c r="C36" s="50" t="s">
        <v>13</v>
      </c>
      <c r="D36" s="49" t="s">
        <v>22</v>
      </c>
      <c r="E36" s="49">
        <v>1</v>
      </c>
      <c r="F36" s="15"/>
      <c r="G36" s="51">
        <f t="shared" si="4"/>
        <v>0</v>
      </c>
      <c r="H36" s="17" t="e">
        <f t="shared" si="1"/>
        <v>#DIV/0!</v>
      </c>
      <c r="I36" s="18">
        <f t="shared" si="2"/>
        <v>1.5033517256478368E-2</v>
      </c>
      <c r="J36" s="52">
        <v>1.7686490889974552E-2</v>
      </c>
      <c r="K36" s="18">
        <f t="shared" si="3"/>
        <v>2.0339464523470734E-2</v>
      </c>
      <c r="L36" s="53" t="e">
        <f t="shared" si="0"/>
        <v>#DIV/0!</v>
      </c>
      <c r="M36" s="61"/>
    </row>
    <row r="37" spans="2:13" ht="18.75" x14ac:dyDescent="0.25">
      <c r="B37" s="49" t="s">
        <v>301</v>
      </c>
      <c r="C37" s="50" t="s">
        <v>221</v>
      </c>
      <c r="D37" s="49" t="s">
        <v>22</v>
      </c>
      <c r="E37" s="49">
        <v>1</v>
      </c>
      <c r="F37" s="15"/>
      <c r="G37" s="51">
        <f t="shared" si="4"/>
        <v>0</v>
      </c>
      <c r="H37" s="17" t="e">
        <f t="shared" si="1"/>
        <v>#DIV/0!</v>
      </c>
      <c r="I37" s="18">
        <f t="shared" si="2"/>
        <v>4.2516083570554777E-3</v>
      </c>
      <c r="J37" s="52">
        <v>5.0018921847711506E-3</v>
      </c>
      <c r="K37" s="18">
        <f t="shared" si="3"/>
        <v>5.7521760124868227E-3</v>
      </c>
      <c r="L37" s="53" t="e">
        <f t="shared" si="0"/>
        <v>#DIV/0!</v>
      </c>
    </row>
    <row r="38" spans="2:13" ht="18.75" x14ac:dyDescent="0.25">
      <c r="B38" s="49" t="s">
        <v>302</v>
      </c>
      <c r="C38" s="50" t="s">
        <v>222</v>
      </c>
      <c r="D38" s="49" t="s">
        <v>22</v>
      </c>
      <c r="E38" s="49">
        <v>1</v>
      </c>
      <c r="F38" s="15"/>
      <c r="G38" s="51">
        <f t="shared" si="4"/>
        <v>0</v>
      </c>
      <c r="H38" s="17" t="e">
        <f t="shared" si="1"/>
        <v>#DIV/0!</v>
      </c>
      <c r="I38" s="18">
        <f t="shared" si="2"/>
        <v>4.2077773430652145E-3</v>
      </c>
      <c r="J38" s="52">
        <v>4.9503262859590764E-3</v>
      </c>
      <c r="K38" s="18">
        <f t="shared" si="3"/>
        <v>5.6928752288529375E-3</v>
      </c>
      <c r="L38" s="53" t="e">
        <f t="shared" si="0"/>
        <v>#DIV/0!</v>
      </c>
    </row>
    <row r="39" spans="2:13" ht="18.75" x14ac:dyDescent="0.25">
      <c r="B39" s="49" t="s">
        <v>303</v>
      </c>
      <c r="C39" s="50" t="s">
        <v>223</v>
      </c>
      <c r="D39" s="49" t="s">
        <v>22</v>
      </c>
      <c r="E39" s="49">
        <v>1</v>
      </c>
      <c r="F39" s="15"/>
      <c r="G39" s="51">
        <f t="shared" si="4"/>
        <v>0</v>
      </c>
      <c r="H39" s="17" t="e">
        <f t="shared" si="1"/>
        <v>#DIV/0!</v>
      </c>
      <c r="I39" s="18">
        <f t="shared" si="2"/>
        <v>5.4425693189745095E-3</v>
      </c>
      <c r="J39" s="52">
        <v>6.4030227282053055E-3</v>
      </c>
      <c r="K39" s="18">
        <f t="shared" si="3"/>
        <v>7.3634761374361006E-3</v>
      </c>
      <c r="L39" s="53" t="e">
        <f t="shared" si="0"/>
        <v>#DIV/0!</v>
      </c>
    </row>
    <row r="40" spans="2:13" s="65" customFormat="1" ht="20.100000000000001" customHeight="1" x14ac:dyDescent="0.25">
      <c r="B40" s="49" t="s">
        <v>304</v>
      </c>
      <c r="C40" s="50" t="s">
        <v>224</v>
      </c>
      <c r="D40" s="49" t="s">
        <v>22</v>
      </c>
      <c r="E40" s="49">
        <v>1</v>
      </c>
      <c r="F40" s="15"/>
      <c r="G40" s="51">
        <f t="shared" si="4"/>
        <v>0</v>
      </c>
      <c r="H40" s="17" t="e">
        <f t="shared" si="1"/>
        <v>#DIV/0!</v>
      </c>
      <c r="I40" s="18">
        <f t="shared" si="2"/>
        <v>2.7175228673962846E-3</v>
      </c>
      <c r="J40" s="52">
        <v>3.1970857263485699E-3</v>
      </c>
      <c r="K40" s="18">
        <f t="shared" si="3"/>
        <v>3.6766485853008553E-3</v>
      </c>
      <c r="L40" s="53" t="e">
        <f t="shared" si="0"/>
        <v>#DIV/0!</v>
      </c>
      <c r="M40" s="61"/>
    </row>
    <row r="41" spans="2:13" ht="18.75" x14ac:dyDescent="0.25">
      <c r="B41" s="49" t="s">
        <v>305</v>
      </c>
      <c r="C41" s="50" t="s">
        <v>225</v>
      </c>
      <c r="D41" s="49" t="s">
        <v>22</v>
      </c>
      <c r="E41" s="49">
        <v>1</v>
      </c>
      <c r="F41" s="15"/>
      <c r="G41" s="51">
        <f t="shared" si="4"/>
        <v>0</v>
      </c>
      <c r="H41" s="17" t="e">
        <f t="shared" si="1"/>
        <v>#DIV/0!</v>
      </c>
      <c r="I41" s="18">
        <f t="shared" si="2"/>
        <v>1.578519311930229E-2</v>
      </c>
      <c r="J41" s="52">
        <v>1.8570815434473281E-2</v>
      </c>
      <c r="K41" s="18">
        <f t="shared" si="3"/>
        <v>2.1356437749644273E-2</v>
      </c>
      <c r="L41" s="53" t="e">
        <f t="shared" si="0"/>
        <v>#DIV/0!</v>
      </c>
    </row>
    <row r="42" spans="2:13" ht="18.75" x14ac:dyDescent="0.25">
      <c r="B42" s="49" t="s">
        <v>306</v>
      </c>
      <c r="C42" s="50" t="s">
        <v>226</v>
      </c>
      <c r="D42" s="49" t="s">
        <v>22</v>
      </c>
      <c r="E42" s="49">
        <v>1</v>
      </c>
      <c r="F42" s="15"/>
      <c r="G42" s="51">
        <f t="shared" si="4"/>
        <v>0</v>
      </c>
      <c r="H42" s="17" t="e">
        <f t="shared" si="1"/>
        <v>#DIV/0!</v>
      </c>
      <c r="I42" s="18">
        <f t="shared" si="2"/>
        <v>2.6188709837462697E-2</v>
      </c>
      <c r="J42" s="52">
        <v>3.0810246867603173E-2</v>
      </c>
      <c r="K42" s="18">
        <f t="shared" si="3"/>
        <v>3.5431783897743645E-2</v>
      </c>
      <c r="L42" s="53" t="e">
        <f t="shared" si="0"/>
        <v>#DIV/0!</v>
      </c>
    </row>
    <row r="43" spans="2:13" ht="18.75" x14ac:dyDescent="0.25">
      <c r="B43" s="49" t="s">
        <v>307</v>
      </c>
      <c r="C43" s="50" t="s">
        <v>227</v>
      </c>
      <c r="D43" s="49" t="s">
        <v>22</v>
      </c>
      <c r="E43" s="49">
        <v>1</v>
      </c>
      <c r="F43" s="15"/>
      <c r="G43" s="51">
        <f t="shared" si="4"/>
        <v>0</v>
      </c>
      <c r="H43" s="17" t="e">
        <f t="shared" si="1"/>
        <v>#DIV/0!</v>
      </c>
      <c r="I43" s="18">
        <f t="shared" si="2"/>
        <v>8.9415268540135821E-3</v>
      </c>
      <c r="J43" s="52">
        <v>1.0519443357663038E-2</v>
      </c>
      <c r="K43" s="18">
        <f t="shared" si="3"/>
        <v>1.2097359861312492E-2</v>
      </c>
      <c r="L43" s="53" t="e">
        <f t="shared" si="0"/>
        <v>#DIV/0!</v>
      </c>
    </row>
    <row r="44" spans="2:13" ht="18.75" x14ac:dyDescent="0.25">
      <c r="B44" s="49" t="s">
        <v>308</v>
      </c>
      <c r="C44" s="50" t="s">
        <v>228</v>
      </c>
      <c r="D44" s="49" t="s">
        <v>22</v>
      </c>
      <c r="E44" s="49">
        <v>1</v>
      </c>
      <c r="F44" s="15"/>
      <c r="G44" s="51">
        <f t="shared" si="4"/>
        <v>0</v>
      </c>
      <c r="H44" s="17" t="e">
        <f t="shared" si="1"/>
        <v>#DIV/0!</v>
      </c>
      <c r="I44" s="18">
        <f t="shared" si="2"/>
        <v>1.5481086062860827E-2</v>
      </c>
      <c r="J44" s="52">
        <v>1.8213042426895091E-2</v>
      </c>
      <c r="K44" s="18">
        <f t="shared" si="3"/>
        <v>2.0944998790929353E-2</v>
      </c>
      <c r="L44" s="53" t="e">
        <f t="shared" si="0"/>
        <v>#DIV/0!</v>
      </c>
    </row>
    <row r="45" spans="2:13" ht="18.75" x14ac:dyDescent="0.25">
      <c r="B45" s="49" t="s">
        <v>309</v>
      </c>
      <c r="C45" s="50" t="s">
        <v>229</v>
      </c>
      <c r="D45" s="49" t="s">
        <v>22</v>
      </c>
      <c r="E45" s="49">
        <v>1</v>
      </c>
      <c r="F45" s="15"/>
      <c r="G45" s="51">
        <f t="shared" si="4"/>
        <v>0</v>
      </c>
      <c r="H45" s="17" t="e">
        <f t="shared" si="1"/>
        <v>#DIV/0!</v>
      </c>
      <c r="I45" s="18">
        <f t="shared" si="2"/>
        <v>8.2500470204734996E-3</v>
      </c>
      <c r="J45" s="52">
        <v>9.7059376711452934E-3</v>
      </c>
      <c r="K45" s="18">
        <f t="shared" si="3"/>
        <v>1.1161828321817087E-2</v>
      </c>
      <c r="L45" s="53" t="e">
        <f t="shared" si="0"/>
        <v>#DIV/0!</v>
      </c>
    </row>
    <row r="46" spans="2:13" s="65" customFormat="1" ht="20.100000000000001" customHeight="1" x14ac:dyDescent="0.25">
      <c r="B46" s="49" t="s">
        <v>310</v>
      </c>
      <c r="C46" s="50" t="s">
        <v>230</v>
      </c>
      <c r="D46" s="49" t="s">
        <v>22</v>
      </c>
      <c r="E46" s="49">
        <v>1</v>
      </c>
      <c r="F46" s="15"/>
      <c r="G46" s="51">
        <f t="shared" si="4"/>
        <v>0</v>
      </c>
      <c r="H46" s="17" t="e">
        <f t="shared" si="1"/>
        <v>#DIV/0!</v>
      </c>
      <c r="I46" s="18">
        <f t="shared" si="2"/>
        <v>1.0836548248513841E-2</v>
      </c>
      <c r="J46" s="52">
        <v>1.2748880292369225E-2</v>
      </c>
      <c r="K46" s="18">
        <f t="shared" si="3"/>
        <v>1.4661212336224607E-2</v>
      </c>
      <c r="L46" s="53" t="e">
        <f t="shared" si="0"/>
        <v>#DIV/0!</v>
      </c>
      <c r="M46" s="61"/>
    </row>
    <row r="47" spans="2:13" ht="18.75" x14ac:dyDescent="0.25">
      <c r="B47" s="49" t="s">
        <v>311</v>
      </c>
      <c r="C47" s="50" t="s">
        <v>14</v>
      </c>
      <c r="D47" s="49" t="s">
        <v>22</v>
      </c>
      <c r="E47" s="49">
        <v>1</v>
      </c>
      <c r="F47" s="15"/>
      <c r="G47" s="51">
        <f t="shared" si="4"/>
        <v>0</v>
      </c>
      <c r="H47" s="17" t="e">
        <f t="shared" si="1"/>
        <v>#DIV/0!</v>
      </c>
      <c r="I47" s="18">
        <f t="shared" si="2"/>
        <v>1.5428516924572453E-2</v>
      </c>
      <c r="J47" s="52">
        <v>1.8151196381849945E-2</v>
      </c>
      <c r="K47" s="18">
        <f t="shared" si="3"/>
        <v>2.0873875839127434E-2</v>
      </c>
      <c r="L47" s="53" t="e">
        <f t="shared" si="0"/>
        <v>#DIV/0!</v>
      </c>
    </row>
    <row r="48" spans="2:13" ht="18.75" x14ac:dyDescent="0.25">
      <c r="B48" s="49" t="s">
        <v>312</v>
      </c>
      <c r="C48" s="50" t="s">
        <v>231</v>
      </c>
      <c r="D48" s="49" t="s">
        <v>22</v>
      </c>
      <c r="E48" s="49">
        <v>1</v>
      </c>
      <c r="F48" s="15"/>
      <c r="G48" s="51">
        <f t="shared" si="4"/>
        <v>0</v>
      </c>
      <c r="H48" s="17" t="e">
        <f t="shared" si="1"/>
        <v>#DIV/0!</v>
      </c>
      <c r="I48" s="18">
        <f t="shared" si="2"/>
        <v>1.2316514931263805E-2</v>
      </c>
      <c r="J48" s="52">
        <v>1.4490017566192712E-2</v>
      </c>
      <c r="K48" s="18">
        <f t="shared" si="3"/>
        <v>1.6663520201121617E-2</v>
      </c>
      <c r="L48" s="53" t="e">
        <f t="shared" si="0"/>
        <v>#DIV/0!</v>
      </c>
    </row>
    <row r="49" spans="2:13" ht="18.75" x14ac:dyDescent="0.25">
      <c r="B49" s="49" t="s">
        <v>313</v>
      </c>
      <c r="C49" s="50" t="s">
        <v>232</v>
      </c>
      <c r="D49" s="49" t="s">
        <v>22</v>
      </c>
      <c r="E49" s="49">
        <v>1</v>
      </c>
      <c r="F49" s="15"/>
      <c r="G49" s="51">
        <f t="shared" si="4"/>
        <v>0</v>
      </c>
      <c r="H49" s="17" t="e">
        <f t="shared" si="1"/>
        <v>#DIV/0!</v>
      </c>
      <c r="I49" s="18">
        <f t="shared" si="2"/>
        <v>7.319779336373863E-3</v>
      </c>
      <c r="J49" s="52">
        <v>8.6115051016163093E-3</v>
      </c>
      <c r="K49" s="18">
        <f t="shared" si="3"/>
        <v>9.9032308668587556E-3</v>
      </c>
      <c r="L49" s="53" t="e">
        <f t="shared" si="0"/>
        <v>#DIV/0!</v>
      </c>
    </row>
    <row r="50" spans="2:13" s="65" customFormat="1" ht="20.100000000000001" customHeight="1" x14ac:dyDescent="0.25">
      <c r="B50" s="49" t="s">
        <v>314</v>
      </c>
      <c r="C50" s="50" t="s">
        <v>233</v>
      </c>
      <c r="D50" s="49" t="s">
        <v>22</v>
      </c>
      <c r="E50" s="49">
        <v>1</v>
      </c>
      <c r="F50" s="15"/>
      <c r="G50" s="51">
        <f t="shared" si="4"/>
        <v>0</v>
      </c>
      <c r="H50" s="17" t="e">
        <f t="shared" si="1"/>
        <v>#DIV/0!</v>
      </c>
      <c r="I50" s="18">
        <f t="shared" si="2"/>
        <v>3.7694672031625886E-3</v>
      </c>
      <c r="J50" s="52">
        <v>4.4346672978383397E-3</v>
      </c>
      <c r="K50" s="18">
        <f t="shared" si="3"/>
        <v>5.0998673925140899E-3</v>
      </c>
      <c r="L50" s="53" t="e">
        <f t="shared" si="0"/>
        <v>#DIV/0!</v>
      </c>
      <c r="M50" s="61"/>
    </row>
    <row r="51" spans="2:13" ht="18.75" x14ac:dyDescent="0.25">
      <c r="B51" s="49" t="s">
        <v>315</v>
      </c>
      <c r="C51" s="50" t="s">
        <v>234</v>
      </c>
      <c r="D51" s="49" t="s">
        <v>22</v>
      </c>
      <c r="E51" s="49">
        <v>1</v>
      </c>
      <c r="F51" s="15"/>
      <c r="G51" s="51">
        <f t="shared" si="4"/>
        <v>0</v>
      </c>
      <c r="H51" s="17" t="e">
        <f t="shared" si="1"/>
        <v>#DIV/0!</v>
      </c>
      <c r="I51" s="18">
        <f t="shared" si="2"/>
        <v>3.725636189172325E-3</v>
      </c>
      <c r="J51" s="52">
        <v>4.3831013990262646E-3</v>
      </c>
      <c r="K51" s="18">
        <f t="shared" si="3"/>
        <v>5.0405666088802039E-3</v>
      </c>
      <c r="L51" s="53" t="e">
        <f t="shared" si="0"/>
        <v>#DIV/0!</v>
      </c>
    </row>
    <row r="52" spans="2:13" ht="18.75" x14ac:dyDescent="0.25">
      <c r="B52" s="49" t="s">
        <v>316</v>
      </c>
      <c r="C52" s="50" t="s">
        <v>235</v>
      </c>
      <c r="D52" s="49" t="s">
        <v>22</v>
      </c>
      <c r="E52" s="49">
        <v>1</v>
      </c>
      <c r="F52" s="15"/>
      <c r="G52" s="51">
        <f t="shared" si="4"/>
        <v>0</v>
      </c>
      <c r="H52" s="17" t="e">
        <f t="shared" si="1"/>
        <v>#DIV/0!</v>
      </c>
      <c r="I52" s="18">
        <f t="shared" si="2"/>
        <v>6.8814691964712363E-3</v>
      </c>
      <c r="J52" s="52">
        <v>8.0958461134955726E-3</v>
      </c>
      <c r="K52" s="18">
        <f t="shared" si="3"/>
        <v>9.3102230305199072E-3</v>
      </c>
      <c r="L52" s="53" t="e">
        <f t="shared" si="0"/>
        <v>#DIV/0!</v>
      </c>
    </row>
    <row r="53" spans="2:13" ht="18.75" x14ac:dyDescent="0.25">
      <c r="B53" s="49" t="s">
        <v>317</v>
      </c>
      <c r="C53" s="50" t="s">
        <v>236</v>
      </c>
      <c r="D53" s="49" t="s">
        <v>22</v>
      </c>
      <c r="E53" s="49">
        <v>1</v>
      </c>
      <c r="F53" s="15"/>
      <c r="G53" s="51">
        <f t="shared" si="4"/>
        <v>0</v>
      </c>
      <c r="H53" s="17" t="e">
        <f t="shared" si="1"/>
        <v>#DIV/0!</v>
      </c>
      <c r="I53" s="18">
        <f t="shared" si="2"/>
        <v>8.1963996161791182E-3</v>
      </c>
      <c r="J53" s="52">
        <v>9.6428230778577862E-3</v>
      </c>
      <c r="K53" s="18">
        <f t="shared" si="3"/>
        <v>1.1089246539536452E-2</v>
      </c>
      <c r="L53" s="53" t="e">
        <f t="shared" si="0"/>
        <v>#DIV/0!</v>
      </c>
    </row>
    <row r="54" spans="2:13" ht="18.75" x14ac:dyDescent="0.25">
      <c r="B54" s="49" t="s">
        <v>318</v>
      </c>
      <c r="C54" s="50" t="s">
        <v>237</v>
      </c>
      <c r="D54" s="49" t="s">
        <v>22</v>
      </c>
      <c r="E54" s="49">
        <v>1</v>
      </c>
      <c r="F54" s="15"/>
      <c r="G54" s="51">
        <f t="shared" si="4"/>
        <v>0</v>
      </c>
      <c r="H54" s="17" t="e">
        <f t="shared" si="1"/>
        <v>#DIV/0!</v>
      </c>
      <c r="I54" s="18">
        <f t="shared" si="2"/>
        <v>7.012962238442025E-3</v>
      </c>
      <c r="J54" s="52">
        <v>8.2505438099317943E-3</v>
      </c>
      <c r="K54" s="18">
        <f t="shared" si="3"/>
        <v>9.4881253814215628E-3</v>
      </c>
      <c r="L54" s="53" t="e">
        <f t="shared" si="0"/>
        <v>#DIV/0!</v>
      </c>
    </row>
    <row r="55" spans="2:13" ht="18.75" x14ac:dyDescent="0.25">
      <c r="B55" s="49" t="s">
        <v>319</v>
      </c>
      <c r="C55" s="50" t="s">
        <v>238</v>
      </c>
      <c r="D55" s="49" t="s">
        <v>22</v>
      </c>
      <c r="E55" s="49">
        <v>1</v>
      </c>
      <c r="F55" s="15"/>
      <c r="G55" s="51">
        <f t="shared" si="4"/>
        <v>0</v>
      </c>
      <c r="H55" s="17" t="e">
        <f t="shared" si="1"/>
        <v>#DIV/0!</v>
      </c>
      <c r="I55" s="18">
        <f t="shared" si="2"/>
        <v>2.8936951771162709E-2</v>
      </c>
      <c r="J55" s="52">
        <v>3.4043472671956128E-2</v>
      </c>
      <c r="K55" s="18">
        <f t="shared" si="3"/>
        <v>3.9149993572749543E-2</v>
      </c>
      <c r="L55" s="53" t="e">
        <f t="shared" si="0"/>
        <v>#DIV/0!</v>
      </c>
    </row>
    <row r="56" spans="2:13" ht="18.75" x14ac:dyDescent="0.25">
      <c r="B56" s="49" t="s">
        <v>320</v>
      </c>
      <c r="C56" s="50" t="s">
        <v>239</v>
      </c>
      <c r="D56" s="49" t="s">
        <v>22</v>
      </c>
      <c r="E56" s="49">
        <v>1</v>
      </c>
      <c r="F56" s="15"/>
      <c r="G56" s="51">
        <f t="shared" si="4"/>
        <v>0</v>
      </c>
      <c r="H56" s="17" t="e">
        <f t="shared" si="1"/>
        <v>#DIV/0!</v>
      </c>
      <c r="I56" s="18">
        <f t="shared" si="2"/>
        <v>1.6639673257862257E-2</v>
      </c>
      <c r="J56" s="52">
        <v>1.9576086185720303E-2</v>
      </c>
      <c r="K56" s="18">
        <f t="shared" si="3"/>
        <v>2.2512499113578346E-2</v>
      </c>
      <c r="L56" s="53" t="e">
        <f t="shared" si="0"/>
        <v>#DIV/0!</v>
      </c>
    </row>
    <row r="57" spans="2:13" ht="18.75" x14ac:dyDescent="0.25">
      <c r="B57" s="49" t="s">
        <v>321</v>
      </c>
      <c r="C57" s="50" t="s">
        <v>240</v>
      </c>
      <c r="D57" s="49" t="s">
        <v>22</v>
      </c>
      <c r="E57" s="49">
        <v>1</v>
      </c>
      <c r="F57" s="15"/>
      <c r="G57" s="51">
        <f t="shared" si="4"/>
        <v>0</v>
      </c>
      <c r="H57" s="17" t="e">
        <f t="shared" si="1"/>
        <v>#DIV/0!</v>
      </c>
      <c r="I57" s="18">
        <f t="shared" si="2"/>
        <v>7.6012716358726459E-3</v>
      </c>
      <c r="J57" s="52">
        <v>8.942672512791348E-3</v>
      </c>
      <c r="K57" s="18">
        <f t="shared" si="3"/>
        <v>1.028407338971005E-2</v>
      </c>
      <c r="L57" s="53" t="e">
        <f t="shared" si="0"/>
        <v>#DIV/0!</v>
      </c>
    </row>
    <row r="58" spans="2:13" s="65" customFormat="1" ht="19.5" customHeight="1" x14ac:dyDescent="0.25">
      <c r="B58" s="49" t="s">
        <v>322</v>
      </c>
      <c r="C58" s="50" t="s">
        <v>241</v>
      </c>
      <c r="D58" s="49" t="s">
        <v>22</v>
      </c>
      <c r="E58" s="49">
        <v>1</v>
      </c>
      <c r="F58" s="15"/>
      <c r="G58" s="51">
        <f t="shared" si="4"/>
        <v>0</v>
      </c>
      <c r="H58" s="17" t="e">
        <f t="shared" si="1"/>
        <v>#DIV/0!</v>
      </c>
      <c r="I58" s="18">
        <f t="shared" si="2"/>
        <v>5.7009537269044827E-3</v>
      </c>
      <c r="J58" s="52">
        <v>6.7070043845935097E-3</v>
      </c>
      <c r="K58" s="18">
        <f t="shared" si="3"/>
        <v>7.7130550422825359E-3</v>
      </c>
      <c r="L58" s="53" t="e">
        <f t="shared" si="0"/>
        <v>#DIV/0!</v>
      </c>
      <c r="M58" s="61"/>
    </row>
    <row r="59" spans="2:13" ht="18.75" x14ac:dyDescent="0.25">
      <c r="B59" s="49" t="s">
        <v>323</v>
      </c>
      <c r="C59" s="50" t="s">
        <v>242</v>
      </c>
      <c r="D59" s="49" t="s">
        <v>22</v>
      </c>
      <c r="E59" s="49">
        <v>1</v>
      </c>
      <c r="F59" s="15"/>
      <c r="G59" s="51">
        <f t="shared" si="4"/>
        <v>0</v>
      </c>
      <c r="H59" s="17" t="e">
        <f t="shared" si="1"/>
        <v>#DIV/0!</v>
      </c>
      <c r="I59" s="18">
        <f t="shared" si="2"/>
        <v>3.835187052644835E-3</v>
      </c>
      <c r="J59" s="52">
        <v>4.511984767817453E-3</v>
      </c>
      <c r="K59" s="18">
        <f t="shared" si="3"/>
        <v>5.1887824829900701E-3</v>
      </c>
      <c r="L59" s="53" t="e">
        <f t="shared" si="0"/>
        <v>#DIV/0!</v>
      </c>
    </row>
    <row r="60" spans="2:13" ht="18.75" x14ac:dyDescent="0.25">
      <c r="B60" s="49" t="s">
        <v>324</v>
      </c>
      <c r="C60" s="50" t="s">
        <v>243</v>
      </c>
      <c r="D60" s="49" t="s">
        <v>22</v>
      </c>
      <c r="E60" s="49">
        <v>1</v>
      </c>
      <c r="F60" s="15"/>
      <c r="G60" s="51">
        <f t="shared" si="4"/>
        <v>0</v>
      </c>
      <c r="H60" s="17" t="e">
        <f t="shared" si="1"/>
        <v>#DIV/0!</v>
      </c>
      <c r="I60" s="18">
        <f t="shared" si="2"/>
        <v>2.8677524808064982E-3</v>
      </c>
      <c r="J60" s="52">
        <v>3.3738264480076452E-3</v>
      </c>
      <c r="K60" s="18">
        <f t="shared" si="3"/>
        <v>3.8799004152087918E-3</v>
      </c>
      <c r="L60" s="53" t="e">
        <f t="shared" si="0"/>
        <v>#DIV/0!</v>
      </c>
    </row>
    <row r="61" spans="2:13" ht="18.75" x14ac:dyDescent="0.25">
      <c r="B61" s="49" t="s">
        <v>325</v>
      </c>
      <c r="C61" s="50" t="s">
        <v>244</v>
      </c>
      <c r="D61" s="49" t="s">
        <v>22</v>
      </c>
      <c r="E61" s="49">
        <v>1</v>
      </c>
      <c r="F61" s="15"/>
      <c r="G61" s="51">
        <f t="shared" si="4"/>
        <v>0</v>
      </c>
      <c r="H61" s="17" t="e">
        <f t="shared" si="1"/>
        <v>#DIV/0!</v>
      </c>
      <c r="I61" s="18">
        <f t="shared" si="2"/>
        <v>5.5905399862098337E-3</v>
      </c>
      <c r="J61" s="52">
        <v>6.5771058661292158E-3</v>
      </c>
      <c r="K61" s="18">
        <f t="shared" si="3"/>
        <v>7.563671746048598E-3</v>
      </c>
      <c r="L61" s="53" t="e">
        <f t="shared" si="0"/>
        <v>#DIV/0!</v>
      </c>
    </row>
    <row r="62" spans="2:13" ht="18.75" x14ac:dyDescent="0.25">
      <c r="B62" s="49" t="s">
        <v>326</v>
      </c>
      <c r="C62" s="50" t="s">
        <v>245</v>
      </c>
      <c r="D62" s="49" t="s">
        <v>22</v>
      </c>
      <c r="E62" s="49">
        <v>1</v>
      </c>
      <c r="F62" s="15"/>
      <c r="G62" s="51">
        <f t="shared" si="4"/>
        <v>0</v>
      </c>
      <c r="H62" s="17" t="e">
        <f t="shared" si="1"/>
        <v>#DIV/0!</v>
      </c>
      <c r="I62" s="18">
        <f t="shared" si="2"/>
        <v>5.3795762131453109E-3</v>
      </c>
      <c r="J62" s="52">
        <v>6.3289131919356603E-3</v>
      </c>
      <c r="K62" s="18">
        <f t="shared" si="3"/>
        <v>7.2782501707260088E-3</v>
      </c>
      <c r="L62" s="53" t="e">
        <f t="shared" si="0"/>
        <v>#DIV/0!</v>
      </c>
    </row>
    <row r="63" spans="2:13" ht="18.75" x14ac:dyDescent="0.25">
      <c r="B63" s="49" t="s">
        <v>327</v>
      </c>
      <c r="C63" s="50" t="s">
        <v>246</v>
      </c>
      <c r="D63" s="49" t="s">
        <v>22</v>
      </c>
      <c r="E63" s="49">
        <v>1</v>
      </c>
      <c r="F63" s="15"/>
      <c r="G63" s="51">
        <f t="shared" si="4"/>
        <v>0</v>
      </c>
      <c r="H63" s="17" t="e">
        <f t="shared" si="1"/>
        <v>#DIV/0!</v>
      </c>
      <c r="I63" s="18">
        <f t="shared" si="2"/>
        <v>1.5865318872531547E-2</v>
      </c>
      <c r="J63" s="52">
        <v>1.8665081026507702E-2</v>
      </c>
      <c r="K63" s="18">
        <f t="shared" si="3"/>
        <v>2.1464843180483854E-2</v>
      </c>
      <c r="L63" s="53" t="e">
        <f t="shared" si="0"/>
        <v>#DIV/0!</v>
      </c>
    </row>
    <row r="64" spans="2:13" ht="18.75" x14ac:dyDescent="0.25">
      <c r="B64" s="49" t="s">
        <v>328</v>
      </c>
      <c r="C64" s="50" t="s">
        <v>247</v>
      </c>
      <c r="D64" s="49" t="s">
        <v>22</v>
      </c>
      <c r="E64" s="49">
        <v>1</v>
      </c>
      <c r="F64" s="15"/>
      <c r="G64" s="51">
        <f t="shared" si="4"/>
        <v>0</v>
      </c>
      <c r="H64" s="17" t="e">
        <f t="shared" si="1"/>
        <v>#DIV/0!</v>
      </c>
      <c r="I64" s="18">
        <f t="shared" si="2"/>
        <v>1.4649723516409101E-2</v>
      </c>
      <c r="J64" s="52">
        <v>1.7234968842834236E-2</v>
      </c>
      <c r="K64" s="18">
        <f t="shared" si="3"/>
        <v>1.982021416925937E-2</v>
      </c>
      <c r="L64" s="53" t="e">
        <f t="shared" si="0"/>
        <v>#DIV/0!</v>
      </c>
    </row>
    <row r="65" spans="2:13" ht="18.75" x14ac:dyDescent="0.25">
      <c r="B65" s="49" t="s">
        <v>329</v>
      </c>
      <c r="C65" s="50" t="s">
        <v>248</v>
      </c>
      <c r="D65" s="49" t="s">
        <v>22</v>
      </c>
      <c r="E65" s="49">
        <v>1</v>
      </c>
      <c r="F65" s="15"/>
      <c r="G65" s="51">
        <f t="shared" si="4"/>
        <v>0</v>
      </c>
      <c r="H65" s="17" t="e">
        <f t="shared" si="1"/>
        <v>#DIV/0!</v>
      </c>
      <c r="I65" s="18">
        <f t="shared" si="2"/>
        <v>9.2251796671727112E-3</v>
      </c>
      <c r="J65" s="52">
        <v>1.0853152549614954E-2</v>
      </c>
      <c r="K65" s="18">
        <f t="shared" si="3"/>
        <v>1.2481125432057196E-2</v>
      </c>
      <c r="L65" s="53" t="e">
        <f t="shared" si="0"/>
        <v>#DIV/0!</v>
      </c>
    </row>
    <row r="66" spans="2:13" ht="18.75" x14ac:dyDescent="0.25">
      <c r="B66" s="49" t="s">
        <v>330</v>
      </c>
      <c r="C66" s="50" t="s">
        <v>249</v>
      </c>
      <c r="D66" s="49" t="s">
        <v>22</v>
      </c>
      <c r="E66" s="49">
        <v>1</v>
      </c>
      <c r="F66" s="15"/>
      <c r="G66" s="51">
        <f t="shared" si="4"/>
        <v>0</v>
      </c>
      <c r="H66" s="17" t="e">
        <f t="shared" si="1"/>
        <v>#DIV/0!</v>
      </c>
      <c r="I66" s="18">
        <f t="shared" si="2"/>
        <v>1.7160446943758612E-2</v>
      </c>
      <c r="J66" s="52">
        <v>2.0188761110304251E-2</v>
      </c>
      <c r="K66" s="18">
        <f t="shared" si="3"/>
        <v>2.3217075276849887E-2</v>
      </c>
      <c r="L66" s="53" t="e">
        <f t="shared" si="0"/>
        <v>#DIV/0!</v>
      </c>
    </row>
    <row r="67" spans="2:13" ht="18.75" x14ac:dyDescent="0.25">
      <c r="B67" s="49" t="s">
        <v>331</v>
      </c>
      <c r="C67" s="50" t="s">
        <v>250</v>
      </c>
      <c r="D67" s="49" t="s">
        <v>22</v>
      </c>
      <c r="E67" s="49">
        <v>1</v>
      </c>
      <c r="F67" s="15"/>
      <c r="G67" s="51">
        <f t="shared" si="4"/>
        <v>0</v>
      </c>
      <c r="H67" s="17" t="e">
        <f t="shared" si="1"/>
        <v>#DIV/0!</v>
      </c>
      <c r="I67" s="18">
        <f t="shared" si="2"/>
        <v>1.0020779220564794E-2</v>
      </c>
      <c r="J67" s="52">
        <v>1.1789152024193877E-2</v>
      </c>
      <c r="K67" s="18">
        <f t="shared" si="3"/>
        <v>1.3557524827822957E-2</v>
      </c>
      <c r="L67" s="53" t="e">
        <f t="shared" si="0"/>
        <v>#DIV/0!</v>
      </c>
    </row>
    <row r="68" spans="2:13" ht="18.75" x14ac:dyDescent="0.25">
      <c r="B68" s="49" t="s">
        <v>332</v>
      </c>
      <c r="C68" s="50" t="s">
        <v>251</v>
      </c>
      <c r="D68" s="49" t="s">
        <v>22</v>
      </c>
      <c r="E68" s="49">
        <v>1</v>
      </c>
      <c r="F68" s="15"/>
      <c r="G68" s="51">
        <f t="shared" si="4"/>
        <v>0</v>
      </c>
      <c r="H68" s="17" t="e">
        <f t="shared" si="1"/>
        <v>#DIV/0!</v>
      </c>
      <c r="I68" s="18">
        <f t="shared" si="2"/>
        <v>6.8563226245969642E-3</v>
      </c>
      <c r="J68" s="52">
        <v>8.0662619112905464E-3</v>
      </c>
      <c r="K68" s="18">
        <f t="shared" si="3"/>
        <v>9.2762011979841269E-3</v>
      </c>
      <c r="L68" s="53" t="e">
        <f t="shared" si="0"/>
        <v>#DIV/0!</v>
      </c>
    </row>
    <row r="69" spans="2:13" ht="18.75" x14ac:dyDescent="0.25">
      <c r="B69" s="49" t="s">
        <v>333</v>
      </c>
      <c r="C69" s="50" t="s">
        <v>252</v>
      </c>
      <c r="D69" s="49" t="s">
        <v>22</v>
      </c>
      <c r="E69" s="49">
        <v>1</v>
      </c>
      <c r="F69" s="15"/>
      <c r="G69" s="51">
        <f t="shared" si="4"/>
        <v>0</v>
      </c>
      <c r="H69" s="17" t="e">
        <f t="shared" si="1"/>
        <v>#DIV/0!</v>
      </c>
      <c r="I69" s="18">
        <f t="shared" si="2"/>
        <v>9.9416678056655997E-3</v>
      </c>
      <c r="J69" s="52">
        <v>1.1696079771371293E-2</v>
      </c>
      <c r="K69" s="18">
        <f t="shared" si="3"/>
        <v>1.3450491737076986E-2</v>
      </c>
      <c r="L69" s="53" t="e">
        <f t="shared" ref="L69:L93" si="5">IF(AND(H69&gt;=I69,H69&lt;=K69),"OK","Ajustar")</f>
        <v>#DIV/0!</v>
      </c>
    </row>
    <row r="70" spans="2:13" ht="18.75" x14ac:dyDescent="0.25">
      <c r="B70" s="49" t="s">
        <v>334</v>
      </c>
      <c r="C70" s="50" t="s">
        <v>253</v>
      </c>
      <c r="D70" s="49" t="s">
        <v>22</v>
      </c>
      <c r="E70" s="49">
        <v>1</v>
      </c>
      <c r="F70" s="15"/>
      <c r="G70" s="51">
        <f t="shared" ref="G70:G92" si="6">F70*E70</f>
        <v>0</v>
      </c>
      <c r="H70" s="17" t="e">
        <f t="shared" ref="H70:H94" si="7">G70/$G$94</f>
        <v>#DIV/0!</v>
      </c>
      <c r="I70" s="18">
        <f t="shared" ref="I70:I93" si="8">J70*(1-$M$5)</f>
        <v>5.485058099677571E-3</v>
      </c>
      <c r="J70" s="52">
        <v>6.4530095290324368E-3</v>
      </c>
      <c r="K70" s="18">
        <f t="shared" ref="K70:K93" si="9">J70*(1+$M$5)</f>
        <v>7.4209609583873017E-3</v>
      </c>
      <c r="L70" s="53" t="e">
        <f t="shared" si="5"/>
        <v>#DIV/0!</v>
      </c>
    </row>
    <row r="71" spans="2:13" ht="18.75" x14ac:dyDescent="0.25">
      <c r="B71" s="49" t="s">
        <v>335</v>
      </c>
      <c r="C71" s="50" t="s">
        <v>254</v>
      </c>
      <c r="D71" s="49" t="s">
        <v>22</v>
      </c>
      <c r="E71" s="49">
        <v>1</v>
      </c>
      <c r="F71" s="15"/>
      <c r="G71" s="51">
        <f t="shared" si="6"/>
        <v>0</v>
      </c>
      <c r="H71" s="17" t="e">
        <f t="shared" si="7"/>
        <v>#DIV/0!</v>
      </c>
      <c r="I71" s="18">
        <f t="shared" si="8"/>
        <v>5.8542447025404856E-3</v>
      </c>
      <c r="J71" s="52">
        <v>6.8873467088711596E-3</v>
      </c>
      <c r="K71" s="18">
        <f t="shared" si="9"/>
        <v>7.9204487152018336E-3</v>
      </c>
      <c r="L71" s="53" t="e">
        <f t="shared" si="5"/>
        <v>#DIV/0!</v>
      </c>
    </row>
    <row r="72" spans="2:13" s="65" customFormat="1" ht="20.100000000000001" customHeight="1" x14ac:dyDescent="0.25">
      <c r="B72" s="49" t="s">
        <v>336</v>
      </c>
      <c r="C72" s="50" t="s">
        <v>255</v>
      </c>
      <c r="D72" s="49" t="s">
        <v>22</v>
      </c>
      <c r="E72" s="49">
        <v>1</v>
      </c>
      <c r="F72" s="15"/>
      <c r="G72" s="51">
        <f t="shared" si="6"/>
        <v>0</v>
      </c>
      <c r="H72" s="17" t="e">
        <f t="shared" si="7"/>
        <v>#DIV/0!</v>
      </c>
      <c r="I72" s="18">
        <f t="shared" si="8"/>
        <v>4.3774982910888315E-3</v>
      </c>
      <c r="J72" s="52">
        <v>5.1499979895162726E-3</v>
      </c>
      <c r="K72" s="18">
        <f t="shared" si="9"/>
        <v>5.9224976879437129E-3</v>
      </c>
      <c r="L72" s="53" t="e">
        <f t="shared" si="5"/>
        <v>#DIV/0!</v>
      </c>
      <c r="M72" s="61"/>
    </row>
    <row r="73" spans="2:13" ht="18.75" x14ac:dyDescent="0.25">
      <c r="B73" s="49" t="s">
        <v>337</v>
      </c>
      <c r="C73" s="50" t="s">
        <v>256</v>
      </c>
      <c r="D73" s="49" t="s">
        <v>22</v>
      </c>
      <c r="E73" s="49">
        <v>1</v>
      </c>
      <c r="F73" s="15"/>
      <c r="G73" s="51">
        <f t="shared" si="6"/>
        <v>0</v>
      </c>
      <c r="H73" s="17" t="e">
        <f t="shared" si="7"/>
        <v>#DIV/0!</v>
      </c>
      <c r="I73" s="18">
        <f t="shared" si="8"/>
        <v>4.6148325357864188E-3</v>
      </c>
      <c r="J73" s="52">
        <v>5.4292147479840219E-3</v>
      </c>
      <c r="K73" s="18">
        <f t="shared" si="9"/>
        <v>6.2435969601816249E-3</v>
      </c>
      <c r="L73" s="53" t="e">
        <f t="shared" si="5"/>
        <v>#DIV/0!</v>
      </c>
    </row>
    <row r="74" spans="2:13" ht="18.75" x14ac:dyDescent="0.25">
      <c r="B74" s="49" t="s">
        <v>338</v>
      </c>
      <c r="C74" s="50" t="s">
        <v>257</v>
      </c>
      <c r="D74" s="49" t="s">
        <v>22</v>
      </c>
      <c r="E74" s="49">
        <v>1</v>
      </c>
      <c r="F74" s="15"/>
      <c r="G74" s="51">
        <f t="shared" si="6"/>
        <v>0</v>
      </c>
      <c r="H74" s="17" t="e">
        <f t="shared" si="7"/>
        <v>#DIV/0!</v>
      </c>
      <c r="I74" s="18">
        <f t="shared" si="8"/>
        <v>6.0652084756050075E-3</v>
      </c>
      <c r="J74" s="52">
        <v>7.1355393830647151E-3</v>
      </c>
      <c r="K74" s="18">
        <f t="shared" si="9"/>
        <v>8.205870290524421E-3</v>
      </c>
      <c r="L74" s="53" t="e">
        <f t="shared" si="5"/>
        <v>#DIV/0!</v>
      </c>
    </row>
    <row r="75" spans="2:13" ht="18.75" x14ac:dyDescent="0.25">
      <c r="B75" s="49" t="s">
        <v>339</v>
      </c>
      <c r="C75" s="50" t="s">
        <v>258</v>
      </c>
      <c r="D75" s="49" t="s">
        <v>22</v>
      </c>
      <c r="E75" s="49">
        <v>1</v>
      </c>
      <c r="F75" s="15"/>
      <c r="G75" s="51">
        <f t="shared" si="6"/>
        <v>0</v>
      </c>
      <c r="H75" s="17" t="e">
        <f t="shared" si="7"/>
        <v>#DIV/0!</v>
      </c>
      <c r="I75" s="18">
        <f t="shared" si="8"/>
        <v>7.4101025288913352E-3</v>
      </c>
      <c r="J75" s="52">
        <v>8.7177676810486302E-3</v>
      </c>
      <c r="K75" s="18">
        <f t="shared" si="9"/>
        <v>1.0025432833205923E-2</v>
      </c>
      <c r="L75" s="53" t="e">
        <f t="shared" si="5"/>
        <v>#DIV/0!</v>
      </c>
    </row>
    <row r="76" spans="2:13" ht="18.75" x14ac:dyDescent="0.25">
      <c r="B76" s="49" t="s">
        <v>340</v>
      </c>
      <c r="C76" s="50" t="s">
        <v>259</v>
      </c>
      <c r="D76" s="49" t="s">
        <v>22</v>
      </c>
      <c r="E76" s="49">
        <v>1</v>
      </c>
      <c r="F76" s="15"/>
      <c r="G76" s="51">
        <f t="shared" si="6"/>
        <v>0</v>
      </c>
      <c r="H76" s="17" t="e">
        <f t="shared" si="7"/>
        <v>#DIV/0!</v>
      </c>
      <c r="I76" s="18">
        <f t="shared" si="8"/>
        <v>3.9819412165928523E-3</v>
      </c>
      <c r="J76" s="52">
        <v>4.6846367254033561E-3</v>
      </c>
      <c r="K76" s="18">
        <f t="shared" si="9"/>
        <v>5.3873322342138591E-3</v>
      </c>
      <c r="L76" s="53" t="e">
        <f t="shared" si="5"/>
        <v>#DIV/0!</v>
      </c>
    </row>
    <row r="77" spans="2:13" ht="18.75" x14ac:dyDescent="0.25">
      <c r="B77" s="49" t="s">
        <v>341</v>
      </c>
      <c r="C77" s="50" t="s">
        <v>260</v>
      </c>
      <c r="D77" s="49" t="s">
        <v>22</v>
      </c>
      <c r="E77" s="49">
        <v>1</v>
      </c>
      <c r="F77" s="15"/>
      <c r="G77" s="51">
        <f t="shared" si="6"/>
        <v>0</v>
      </c>
      <c r="H77" s="17" t="e">
        <f t="shared" si="7"/>
        <v>#DIV/0!</v>
      </c>
      <c r="I77" s="18">
        <f t="shared" si="8"/>
        <v>4.5932694222095699E-3</v>
      </c>
      <c r="J77" s="52">
        <v>5.4038463790700821E-3</v>
      </c>
      <c r="K77" s="18">
        <f t="shared" si="9"/>
        <v>6.2144233359305943E-3</v>
      </c>
      <c r="L77" s="53" t="e">
        <f t="shared" si="5"/>
        <v>#DIV/0!</v>
      </c>
    </row>
    <row r="78" spans="2:13" ht="18.75" x14ac:dyDescent="0.25">
      <c r="B78" s="49" t="s">
        <v>342</v>
      </c>
      <c r="C78" s="50" t="s">
        <v>261</v>
      </c>
      <c r="D78" s="49" t="s">
        <v>22</v>
      </c>
      <c r="E78" s="49">
        <v>1</v>
      </c>
      <c r="F78" s="15"/>
      <c r="G78" s="51">
        <f t="shared" si="6"/>
        <v>0</v>
      </c>
      <c r="H78" s="17" t="e">
        <f t="shared" si="7"/>
        <v>#DIV/0!</v>
      </c>
      <c r="I78" s="18">
        <f t="shared" si="8"/>
        <v>8.1831547473345256E-3</v>
      </c>
      <c r="J78" s="52">
        <v>9.6272408792170885E-3</v>
      </c>
      <c r="K78" s="18">
        <f t="shared" si="9"/>
        <v>1.1071327011099651E-2</v>
      </c>
      <c r="L78" s="53" t="e">
        <f t="shared" si="5"/>
        <v>#DIV/0!</v>
      </c>
    </row>
    <row r="79" spans="2:13" ht="18.75" x14ac:dyDescent="0.25">
      <c r="B79" s="49" t="s">
        <v>343</v>
      </c>
      <c r="C79" s="50" t="s">
        <v>262</v>
      </c>
      <c r="D79" s="49" t="s">
        <v>22</v>
      </c>
      <c r="E79" s="49">
        <v>1</v>
      </c>
      <c r="F79" s="15"/>
      <c r="G79" s="51">
        <f t="shared" si="6"/>
        <v>0</v>
      </c>
      <c r="H79" s="17" t="e">
        <f t="shared" si="7"/>
        <v>#DIV/0!</v>
      </c>
      <c r="I79" s="18">
        <f t="shared" si="8"/>
        <v>2.368855785374406E-4</v>
      </c>
      <c r="J79" s="52">
        <v>2.7868891592640072E-4</v>
      </c>
      <c r="K79" s="18">
        <f t="shared" si="9"/>
        <v>3.2049225331536079E-4</v>
      </c>
      <c r="L79" s="53" t="e">
        <f t="shared" si="5"/>
        <v>#DIV/0!</v>
      </c>
    </row>
    <row r="80" spans="2:13" s="65" customFormat="1" ht="20.100000000000001" customHeight="1" x14ac:dyDescent="0.25">
      <c r="B80" s="49" t="s">
        <v>344</v>
      </c>
      <c r="C80" s="50" t="s">
        <v>263</v>
      </c>
      <c r="D80" s="49" t="s">
        <v>22</v>
      </c>
      <c r="E80" s="49">
        <v>1</v>
      </c>
      <c r="F80" s="15"/>
      <c r="G80" s="51">
        <f t="shared" si="6"/>
        <v>0</v>
      </c>
      <c r="H80" s="17" t="e">
        <f t="shared" si="7"/>
        <v>#DIV/0!</v>
      </c>
      <c r="I80" s="18">
        <f t="shared" si="8"/>
        <v>1.6734582034455926E-2</v>
      </c>
      <c r="J80" s="52">
        <v>1.9687743569948148E-2</v>
      </c>
      <c r="K80" s="18">
        <f t="shared" si="9"/>
        <v>2.2640905105440368E-2</v>
      </c>
      <c r="L80" s="53" t="e">
        <f t="shared" si="5"/>
        <v>#DIV/0!</v>
      </c>
      <c r="M80" s="61"/>
    </row>
    <row r="81" spans="2:13" ht="18.75" x14ac:dyDescent="0.25">
      <c r="B81" s="49" t="s">
        <v>345</v>
      </c>
      <c r="C81" s="50" t="s">
        <v>264</v>
      </c>
      <c r="D81" s="49" t="s">
        <v>22</v>
      </c>
      <c r="E81" s="49">
        <v>1</v>
      </c>
      <c r="F81" s="15"/>
      <c r="G81" s="51">
        <f t="shared" si="6"/>
        <v>0</v>
      </c>
      <c r="H81" s="17" t="e">
        <f t="shared" si="7"/>
        <v>#DIV/0!</v>
      </c>
      <c r="I81" s="18">
        <f t="shared" si="8"/>
        <v>4.25188564865411E-3</v>
      </c>
      <c r="J81" s="52">
        <v>5.0022184101813057E-3</v>
      </c>
      <c r="K81" s="18">
        <f t="shared" si="9"/>
        <v>5.7525511717085014E-3</v>
      </c>
      <c r="L81" s="53" t="e">
        <f t="shared" si="5"/>
        <v>#DIV/0!</v>
      </c>
    </row>
    <row r="82" spans="2:13" ht="18.75" x14ac:dyDescent="0.25">
      <c r="B82" s="49" t="s">
        <v>346</v>
      </c>
      <c r="C82" s="50" t="s">
        <v>265</v>
      </c>
      <c r="D82" s="49" t="s">
        <v>22</v>
      </c>
      <c r="E82" s="49">
        <v>1</v>
      </c>
      <c r="F82" s="15"/>
      <c r="G82" s="51">
        <f t="shared" si="6"/>
        <v>0</v>
      </c>
      <c r="H82" s="17" t="e">
        <f t="shared" si="7"/>
        <v>#DIV/0!</v>
      </c>
      <c r="I82" s="18">
        <f t="shared" si="8"/>
        <v>6.668043112154924E-4</v>
      </c>
      <c r="J82" s="52">
        <v>7.8447566025352056E-4</v>
      </c>
      <c r="K82" s="18">
        <f t="shared" si="9"/>
        <v>9.021470092915486E-4</v>
      </c>
      <c r="L82" s="53" t="e">
        <f t="shared" si="5"/>
        <v>#DIV/0!</v>
      </c>
    </row>
    <row r="83" spans="2:13" ht="18.75" x14ac:dyDescent="0.25">
      <c r="B83" s="49" t="s">
        <v>347</v>
      </c>
      <c r="C83" s="50" t="s">
        <v>262</v>
      </c>
      <c r="D83" s="49" t="s">
        <v>22</v>
      </c>
      <c r="E83" s="49">
        <v>1</v>
      </c>
      <c r="F83" s="15"/>
      <c r="G83" s="51">
        <f t="shared" si="6"/>
        <v>0</v>
      </c>
      <c r="H83" s="17" t="e">
        <f t="shared" si="7"/>
        <v>#DIV/0!</v>
      </c>
      <c r="I83" s="18">
        <f t="shared" si="8"/>
        <v>8.8832091951540219E-5</v>
      </c>
      <c r="J83" s="52">
        <v>1.0450834347240026E-4</v>
      </c>
      <c r="K83" s="18">
        <f t="shared" si="9"/>
        <v>1.2018459499326028E-4</v>
      </c>
      <c r="L83" s="53" t="e">
        <f t="shared" si="5"/>
        <v>#DIV/0!</v>
      </c>
    </row>
    <row r="84" spans="2:13" s="65" customFormat="1" ht="20.100000000000001" customHeight="1" x14ac:dyDescent="0.25">
      <c r="B84" s="49" t="s">
        <v>348</v>
      </c>
      <c r="C84" s="50" t="s">
        <v>263</v>
      </c>
      <c r="D84" s="49" t="s">
        <v>22</v>
      </c>
      <c r="E84" s="49">
        <v>1</v>
      </c>
      <c r="F84" s="15"/>
      <c r="G84" s="51">
        <f>F84*E84</f>
        <v>0</v>
      </c>
      <c r="H84" s="17" t="e">
        <f t="shared" si="7"/>
        <v>#DIV/0!</v>
      </c>
      <c r="I84" s="18">
        <f t="shared" si="8"/>
        <v>1.0529978532345857E-2</v>
      </c>
      <c r="J84" s="52">
        <v>1.2388210038053949E-2</v>
      </c>
      <c r="K84" s="18">
        <f t="shared" si="9"/>
        <v>1.4246441543762041E-2</v>
      </c>
      <c r="L84" s="53" t="e">
        <f t="shared" si="5"/>
        <v>#DIV/0!</v>
      </c>
      <c r="M84" s="61"/>
    </row>
    <row r="85" spans="2:13" ht="18.75" x14ac:dyDescent="0.25">
      <c r="B85" s="49" t="s">
        <v>349</v>
      </c>
      <c r="C85" s="50" t="s">
        <v>264</v>
      </c>
      <c r="D85" s="49" t="s">
        <v>22</v>
      </c>
      <c r="E85" s="49">
        <v>1</v>
      </c>
      <c r="F85" s="15"/>
      <c r="G85" s="51">
        <f t="shared" si="6"/>
        <v>0</v>
      </c>
      <c r="H85" s="17" t="e">
        <f t="shared" si="7"/>
        <v>#DIV/0!</v>
      </c>
      <c r="I85" s="18">
        <f t="shared" si="8"/>
        <v>2.6351192538572386E-3</v>
      </c>
      <c r="J85" s="52">
        <v>3.100140298655575E-3</v>
      </c>
      <c r="K85" s="18">
        <f t="shared" si="9"/>
        <v>3.565161343453911E-3</v>
      </c>
      <c r="L85" s="53" t="e">
        <f t="shared" si="5"/>
        <v>#DIV/0!</v>
      </c>
    </row>
    <row r="86" spans="2:13" ht="18.75" x14ac:dyDescent="0.25">
      <c r="B86" s="49" t="s">
        <v>350</v>
      </c>
      <c r="C86" s="50" t="s">
        <v>266</v>
      </c>
      <c r="D86" s="49" t="s">
        <v>22</v>
      </c>
      <c r="E86" s="49">
        <v>1</v>
      </c>
      <c r="F86" s="15"/>
      <c r="G86" s="51">
        <f t="shared" si="6"/>
        <v>0</v>
      </c>
      <c r="H86" s="17" t="e">
        <f t="shared" si="7"/>
        <v>#DIV/0!</v>
      </c>
      <c r="I86" s="18">
        <f t="shared" si="8"/>
        <v>7.4344782986090043E-4</v>
      </c>
      <c r="J86" s="52">
        <v>8.7464450571870644E-4</v>
      </c>
      <c r="K86" s="18">
        <f t="shared" si="9"/>
        <v>1.0058411815765122E-3</v>
      </c>
      <c r="L86" s="53" t="e">
        <f t="shared" si="5"/>
        <v>#DIV/0!</v>
      </c>
    </row>
    <row r="87" spans="2:13" ht="18.75" x14ac:dyDescent="0.25">
      <c r="B87" s="49" t="s">
        <v>351</v>
      </c>
      <c r="C87" s="50" t="s">
        <v>267</v>
      </c>
      <c r="D87" s="49" t="s">
        <v>22</v>
      </c>
      <c r="E87" s="49">
        <v>1</v>
      </c>
      <c r="F87" s="15"/>
      <c r="G87" s="51">
        <f t="shared" si="6"/>
        <v>0</v>
      </c>
      <c r="H87" s="17" t="e">
        <f t="shared" si="7"/>
        <v>#DIV/0!</v>
      </c>
      <c r="I87" s="18">
        <f t="shared" si="8"/>
        <v>8.1181084869868451E-4</v>
      </c>
      <c r="J87" s="52">
        <v>9.5507158670433468E-4</v>
      </c>
      <c r="K87" s="18">
        <f t="shared" si="9"/>
        <v>1.0983323247099849E-3</v>
      </c>
      <c r="L87" s="53" t="e">
        <f t="shared" si="5"/>
        <v>#DIV/0!</v>
      </c>
    </row>
    <row r="88" spans="2:13" ht="18.75" x14ac:dyDescent="0.25">
      <c r="B88" s="49" t="s">
        <v>352</v>
      </c>
      <c r="C88" s="50" t="s">
        <v>268</v>
      </c>
      <c r="D88" s="49" t="s">
        <v>22</v>
      </c>
      <c r="E88" s="49">
        <v>1</v>
      </c>
      <c r="F88" s="15"/>
      <c r="G88" s="51">
        <f t="shared" si="6"/>
        <v>0</v>
      </c>
      <c r="H88" s="17" t="e">
        <f t="shared" si="7"/>
        <v>#DIV/0!</v>
      </c>
      <c r="I88" s="18">
        <f t="shared" si="8"/>
        <v>2.2217981122279784E-4</v>
      </c>
      <c r="J88" s="52">
        <v>2.6138801320329158E-4</v>
      </c>
      <c r="K88" s="18">
        <f t="shared" si="9"/>
        <v>3.0059621518378532E-4</v>
      </c>
      <c r="L88" s="53" t="e">
        <f t="shared" si="5"/>
        <v>#DIV/0!</v>
      </c>
    </row>
    <row r="89" spans="2:13" ht="18.75" x14ac:dyDescent="0.25">
      <c r="B89" s="49" t="s">
        <v>353</v>
      </c>
      <c r="C89" s="50" t="s">
        <v>358</v>
      </c>
      <c r="D89" s="49" t="s">
        <v>22</v>
      </c>
      <c r="E89" s="49">
        <v>1</v>
      </c>
      <c r="F89" s="15"/>
      <c r="G89" s="51">
        <f t="shared" si="6"/>
        <v>0</v>
      </c>
      <c r="H89" s="17" t="e">
        <f t="shared" si="7"/>
        <v>#DIV/0!</v>
      </c>
      <c r="I89" s="18">
        <f t="shared" si="8"/>
        <v>1.0222946980553548E-3</v>
      </c>
      <c r="J89" s="52">
        <v>1.2026996447710057E-3</v>
      </c>
      <c r="K89" s="18">
        <f t="shared" si="9"/>
        <v>1.3831045914866563E-3</v>
      </c>
      <c r="L89" s="53" t="e">
        <f t="shared" si="5"/>
        <v>#DIV/0!</v>
      </c>
    </row>
    <row r="90" spans="2:13" s="65" customFormat="1" ht="20.100000000000001" customHeight="1" x14ac:dyDescent="0.25">
      <c r="B90" s="49" t="s">
        <v>354</v>
      </c>
      <c r="C90" s="50" t="s">
        <v>359</v>
      </c>
      <c r="D90" s="49" t="s">
        <v>22</v>
      </c>
      <c r="E90" s="49">
        <v>1</v>
      </c>
      <c r="F90" s="15"/>
      <c r="G90" s="51">
        <f t="shared" si="6"/>
        <v>0</v>
      </c>
      <c r="H90" s="17" t="e">
        <f t="shared" si="7"/>
        <v>#DIV/0!</v>
      </c>
      <c r="I90" s="18">
        <f t="shared" si="8"/>
        <v>1.0222946980553548E-3</v>
      </c>
      <c r="J90" s="52">
        <v>1.2026996447710057E-3</v>
      </c>
      <c r="K90" s="18">
        <f t="shared" si="9"/>
        <v>1.3831045914866563E-3</v>
      </c>
      <c r="L90" s="53" t="e">
        <f t="shared" si="5"/>
        <v>#DIV/0!</v>
      </c>
      <c r="M90" s="61"/>
    </row>
    <row r="91" spans="2:13" ht="18.75" x14ac:dyDescent="0.25">
      <c r="B91" s="49" t="s">
        <v>355</v>
      </c>
      <c r="C91" s="50" t="s">
        <v>360</v>
      </c>
      <c r="D91" s="49" t="s">
        <v>22</v>
      </c>
      <c r="E91" s="49">
        <v>1</v>
      </c>
      <c r="F91" s="15"/>
      <c r="G91" s="51">
        <f t="shared" si="6"/>
        <v>0</v>
      </c>
      <c r="H91" s="17" t="e">
        <f t="shared" si="7"/>
        <v>#DIV/0!</v>
      </c>
      <c r="I91" s="18">
        <f t="shared" si="8"/>
        <v>1.0222946980553548E-3</v>
      </c>
      <c r="J91" s="52">
        <v>1.2026996447710057E-3</v>
      </c>
      <c r="K91" s="18">
        <f t="shared" si="9"/>
        <v>1.3831045914866563E-3</v>
      </c>
      <c r="L91" s="53" t="e">
        <f t="shared" si="5"/>
        <v>#DIV/0!</v>
      </c>
    </row>
    <row r="92" spans="2:13" ht="18.75" x14ac:dyDescent="0.25">
      <c r="B92" s="49" t="s">
        <v>356</v>
      </c>
      <c r="C92" s="50" t="s">
        <v>361</v>
      </c>
      <c r="D92" s="49" t="s">
        <v>22</v>
      </c>
      <c r="E92" s="49">
        <v>1</v>
      </c>
      <c r="F92" s="15"/>
      <c r="G92" s="51">
        <f t="shared" si="6"/>
        <v>0</v>
      </c>
      <c r="H92" s="17" t="e">
        <f t="shared" si="7"/>
        <v>#DIV/0!</v>
      </c>
      <c r="I92" s="18">
        <f t="shared" si="8"/>
        <v>1.2316464140736019E-3</v>
      </c>
      <c r="J92" s="52">
        <v>1.448995781263061E-3</v>
      </c>
      <c r="K92" s="18">
        <f t="shared" si="9"/>
        <v>1.6663451484525201E-3</v>
      </c>
      <c r="L92" s="53" t="e">
        <f t="shared" si="5"/>
        <v>#DIV/0!</v>
      </c>
    </row>
    <row r="93" spans="2:13" s="65" customFormat="1" ht="20.100000000000001" customHeight="1" thickBot="1" x14ac:dyDescent="0.3">
      <c r="B93" s="49" t="s">
        <v>357</v>
      </c>
      <c r="C93" s="50" t="s">
        <v>362</v>
      </c>
      <c r="D93" s="49" t="s">
        <v>22</v>
      </c>
      <c r="E93" s="49">
        <v>1</v>
      </c>
      <c r="F93" s="15"/>
      <c r="G93" s="51">
        <f t="shared" ref="G93" si="10">F93*E93</f>
        <v>0</v>
      </c>
      <c r="H93" s="17" t="e">
        <f t="shared" si="7"/>
        <v>#DIV/0!</v>
      </c>
      <c r="I93" s="18">
        <f t="shared" si="8"/>
        <v>7.7438346723230429E-4</v>
      </c>
      <c r="J93" s="52">
        <v>9.110393732144757E-4</v>
      </c>
      <c r="K93" s="18">
        <f t="shared" si="9"/>
        <v>1.0476952791966469E-3</v>
      </c>
      <c r="L93" s="53" t="e">
        <f t="shared" si="5"/>
        <v>#DIV/0!</v>
      </c>
      <c r="M93" s="61"/>
    </row>
    <row r="94" spans="2:13" s="63" customFormat="1" ht="19.5" thickBot="1" x14ac:dyDescent="0.3">
      <c r="B94" s="49"/>
      <c r="C94" s="50"/>
      <c r="D94" s="49"/>
      <c r="E94" s="49"/>
      <c r="F94" s="66" t="s">
        <v>381</v>
      </c>
      <c r="G94" s="55">
        <f>SUM(G5:G93)</f>
        <v>0</v>
      </c>
      <c r="H94" s="21" t="e">
        <f t="shared" si="7"/>
        <v>#DIV/0!</v>
      </c>
      <c r="I94" s="22"/>
      <c r="J94" s="22"/>
      <c r="K94" s="22"/>
      <c r="L94" s="56"/>
    </row>
    <row r="95" spans="2:13" ht="18.75" x14ac:dyDescent="0.25">
      <c r="B95" s="57"/>
      <c r="C95" s="58"/>
      <c r="D95" s="57"/>
      <c r="E95" s="57"/>
      <c r="F95" s="57"/>
      <c r="G95" s="67"/>
      <c r="H95" s="26"/>
      <c r="I95" s="57"/>
      <c r="J95" s="68"/>
      <c r="K95" s="57"/>
      <c r="L95" s="57"/>
    </row>
    <row r="96" spans="2:13" ht="18.75" x14ac:dyDescent="0.3">
      <c r="B96" s="57"/>
      <c r="C96" s="59" t="s">
        <v>26</v>
      </c>
      <c r="D96" s="57"/>
      <c r="E96" s="57"/>
      <c r="F96" s="57"/>
      <c r="G96" s="69"/>
      <c r="H96" s="57"/>
      <c r="I96" s="57"/>
      <c r="J96" s="57"/>
      <c r="K96" s="57"/>
      <c r="L96" s="57"/>
    </row>
    <row r="97" spans="2:12" ht="18.75" x14ac:dyDescent="0.3">
      <c r="B97" s="57"/>
      <c r="C97" s="60" t="s">
        <v>27</v>
      </c>
      <c r="D97" s="57"/>
      <c r="E97" s="57"/>
      <c r="F97" s="57"/>
      <c r="G97" s="57"/>
      <c r="H97" s="57"/>
      <c r="I97" s="29"/>
      <c r="J97" s="57"/>
      <c r="K97" s="29"/>
      <c r="L97" s="57"/>
    </row>
    <row r="98" spans="2:12" ht="18.75" x14ac:dyDescent="0.3">
      <c r="B98" s="57"/>
      <c r="C98" s="59" t="s">
        <v>28</v>
      </c>
      <c r="D98" s="57"/>
      <c r="E98" s="57"/>
      <c r="F98" s="57"/>
      <c r="G98" s="57"/>
      <c r="H98" s="57"/>
      <c r="I98" s="29"/>
      <c r="J98" s="57"/>
      <c r="K98" s="29"/>
      <c r="L98" s="57"/>
    </row>
    <row r="99" spans="2:12" x14ac:dyDescent="0.25">
      <c r="H99" s="70"/>
    </row>
    <row r="102" spans="2:12" x14ac:dyDescent="0.25">
      <c r="H102" s="70"/>
    </row>
  </sheetData>
  <sheetProtection algorithmName="SHA-512" hashValue="RfB6RUUIvIGDFBj20Kl1XwGgrlKQpQoTFp5PhFvElh6VlekWGLs/h5n8lSKTQv9sd+wUAJg/6AkB/oyDrmiGGA==" saltValue="u+oEO5ee5lvFRWxP9p3eyw==" spinCount="100000" sheet="1" selectLockedCells="1"/>
  <mergeCells count="1">
    <mergeCell ref="B2:L2"/>
  </mergeCells>
  <phoneticPr fontId="13" type="noConversion"/>
  <pageMargins left="0.51181102362204722" right="0.51181102362204722" top="0.78740157480314965" bottom="0.78740157480314965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6</vt:i4>
      </vt:variant>
    </vt:vector>
  </HeadingPairs>
  <TitlesOfParts>
    <vt:vector size="9" baseType="lpstr">
      <vt:lpstr>Resumo</vt:lpstr>
      <vt:lpstr>Paineis</vt:lpstr>
      <vt:lpstr>Circuitos</vt:lpstr>
      <vt:lpstr>Circuitos!Area_de_impressao</vt:lpstr>
      <vt:lpstr>Paineis!Area_de_impressao</vt:lpstr>
      <vt:lpstr>Resumo!Area_de_impressao</vt:lpstr>
      <vt:lpstr>Circuitos!Titulos_de_impressao</vt:lpstr>
      <vt:lpstr>Paineis!Titulos_de_impressao</vt:lpstr>
      <vt:lpstr>Resumo!Titulos_de_impressao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Normando Guedes Marcondes</dc:creator>
  <cp:lastModifiedBy>Vinicius Cossich</cp:lastModifiedBy>
  <cp:lastPrinted>2026-07-13T16:48:30Z</cp:lastPrinted>
  <dcterms:created xsi:type="dcterms:W3CDTF">2022-02-11T20:23:26Z</dcterms:created>
  <dcterms:modified xsi:type="dcterms:W3CDTF">2026-07-13T16:48:40Z</dcterms:modified>
</cp:coreProperties>
</file>