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M:\COMISSOES\N-MAR\02.1_Licitações\1_67.Projeto_basico_PPGL\1.Licitacao\Republicação_out2024\Anexo III - Modelo de Apresentação das Propostas\"/>
    </mc:Choice>
  </mc:AlternateContent>
  <xr:revisionPtr revIDLastSave="0" documentId="13_ncr:1_{05AB9ED0-9385-450B-964E-98C7F2C9B1A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ODELO DE PROPOSTA" sheetId="29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\i" localSheetId="0">#REF!</definedName>
    <definedName name="\i">#REF!</definedName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Anonymous_Sheet_DB__0">[1]PLANILHA_SINTÉTICA!#REF!</definedName>
    <definedName name="__xlnm.Print_Area_1">#REF!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 localSheetId="0">#REF!</definedName>
    <definedName name="_R10P">#REF!</definedName>
    <definedName name="_R10R" localSheetId="0">#REF!</definedName>
    <definedName name="_R10R">#REF!</definedName>
    <definedName name="_R11P" localSheetId="0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 localSheetId="0">#REF!</definedName>
    <definedName name="A1P1">#REF!</definedName>
    <definedName name="A1P10" localSheetId="0">#REF!</definedName>
    <definedName name="A1P10">#REF!</definedName>
    <definedName name="A1P11" localSheetId="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'MODELO DE PROPOSTA'!$A$1:$F$59</definedName>
    <definedName name="AUDITORIO" localSheetId="0">#REF!</definedName>
    <definedName name="AUDITORIO">#REF!</definedName>
    <definedName name="BBB" localSheetId="0">#REF!</definedName>
    <definedName name="BBB">#REF!</definedName>
    <definedName name="BD" localSheetId="0">#REF!</definedName>
    <definedName name="BD">#REF!</definedName>
    <definedName name="BDI">#REF!</definedName>
    <definedName name="BDI_LIC">#REF!</definedName>
    <definedName name="cfs">#REF!</definedName>
    <definedName name="COFINS">'[2]Orç. Total'!$D$14</definedName>
    <definedName name="Consultor2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 localSheetId="0">#REF!</definedName>
    <definedName name="crono">#REF!</definedName>
    <definedName name="CRONO_ADD" localSheetId="0">#REF!</definedName>
    <definedName name="CRONO_ADD">#REF!</definedName>
    <definedName name="CRONO_RES" localSheetId="0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f">'[3]Produto 09'!$H$8</definedName>
    <definedName name="H">'[3]Produto 10'!$H$8</definedName>
    <definedName name="ini" localSheetId="0">'[4] '!#REF!</definedName>
    <definedName name="ini">'[4] '!#REF!</definedName>
    <definedName name="k">"$#REF!.$A$1:$B$2408"</definedName>
    <definedName name="matriz" localSheetId="0">'[4] '!#REF!</definedName>
    <definedName name="matriz">'[4] '!#REF!</definedName>
    <definedName name="MINUS" localSheetId="0">#REF!</definedName>
    <definedName name="MINUS">#REF!</definedName>
    <definedName name="OBRA">#REF!</definedName>
    <definedName name="p" localSheetId="0">#REF!</definedName>
    <definedName name="p">#REF!</definedName>
    <definedName name="P_PITA">[1]PLANILHA_SINTÉTICA!#REF!</definedName>
    <definedName name="perp">'[5]Orç- Apoio Proj. Básico'!$K$67</definedName>
    <definedName name="PIS">'[2]Orç. Total'!$B$14</definedName>
    <definedName name="Plan1">"$#REF!.$A$1:$B$2408"</definedName>
    <definedName name="PLUS" localSheetId="0">#REF!</definedName>
    <definedName name="PLUS">#REF!</definedName>
    <definedName name="po" localSheetId="0">#REF!</definedName>
    <definedName name="po">#REF!</definedName>
    <definedName name="PORTINHO">[1]PLANILHA_SINTÉTICA!#REF!</definedName>
    <definedName name="REF" localSheetId="0">'[4] '!$F$464:$F$489</definedName>
    <definedName name="REF">'[4] '!$F$464:$F$489</definedName>
    <definedName name="rere" localSheetId="0">#REF!</definedName>
    <definedName name="rere">#REF!</definedName>
    <definedName name="ROCIO">[1]PLANILHA_SINTÉTICA!#REF!</definedName>
    <definedName name="RODAPÉ" localSheetId="0">[4]Relatório!#REF!</definedName>
    <definedName name="RODAPÉ">[4]Relatório!#REF!</definedName>
    <definedName name="rt" localSheetId="0">#REF!</definedName>
    <definedName name="rt">#REF!</definedName>
    <definedName name="S10P1" localSheetId="0">#REF!</definedName>
    <definedName name="S10P1">#REF!</definedName>
    <definedName name="S10P10" localSheetId="0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emanaTerminando">[6]materiais!#REF!</definedName>
    <definedName name="soma_total" localSheetId="0">#REF!</definedName>
    <definedName name="soma_total">#REF!</definedName>
    <definedName name="sub_item_1" localSheetId="0">#REF!</definedName>
    <definedName name="sub_item_1">#REF!</definedName>
    <definedName name="sub_item_10" localSheetId="0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 localSheetId="0">'[3]Prod. 03A CREMA-CIB'!$H$8</definedName>
    <definedName name="t">'[3]Prod. 03A CREMA-CIB'!$H$8</definedName>
    <definedName name="TableName">"Dummy"</definedName>
    <definedName name="teste">"$#REF!.$A$1:$B$3278"</definedName>
    <definedName name="ti">#REF!</definedName>
    <definedName name="_xlnm.Print_Titles" localSheetId="0">'MODELO DE PROPOSTA'!$3:$4</definedName>
    <definedName name="TOTAL_ACU_REF" localSheetId="0">#REF!</definedName>
    <definedName name="TOTAL_ACU_REF">#REF!</definedName>
    <definedName name="TOTAL_ADD" localSheetId="0">#REF!</definedName>
    <definedName name="TOTAL_ADD">#REF!</definedName>
    <definedName name="TOTAL_ADD_ACU" localSheetId="0">#REF!</definedName>
    <definedName name="TOTAL_ADD_ACU">#REF!</definedName>
    <definedName name="TOTAL_REF">#REF!</definedName>
    <definedName name="TOTAL_RES">#REF!</definedName>
    <definedName name="TOTAL_RES_ACU">#REF!</definedName>
    <definedName name="VALADARES_1">[1]PLANILHA_SINTÉTICA!#REF!</definedName>
    <definedName name="VALADARES_2">[1]PLANILHA_SINTÉTICA!#REF!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9" l="1"/>
  <c r="E58" i="29" l="1"/>
  <c r="F58" i="29" s="1"/>
  <c r="D56" i="29"/>
  <c r="E55" i="29"/>
  <c r="F55" i="29" s="1"/>
  <c r="E54" i="29"/>
  <c r="F54" i="29" s="1"/>
  <c r="E53" i="29"/>
  <c r="F53" i="29" s="1"/>
  <c r="E52" i="29"/>
  <c r="F52" i="29" s="1"/>
  <c r="E51" i="29"/>
  <c r="F51" i="29" s="1"/>
  <c r="E50" i="29"/>
  <c r="F50" i="29" s="1"/>
  <c r="E49" i="29"/>
  <c r="F49" i="29" s="1"/>
  <c r="E48" i="29"/>
  <c r="F48" i="29" s="1"/>
  <c r="E45" i="29"/>
  <c r="F45" i="29" s="1"/>
  <c r="E43" i="29"/>
  <c r="F43" i="29" s="1"/>
  <c r="E41" i="29"/>
  <c r="F41" i="29" s="1"/>
  <c r="E39" i="29"/>
  <c r="F39" i="29" s="1"/>
  <c r="E37" i="29"/>
  <c r="F37" i="29" s="1"/>
  <c r="E36" i="29"/>
  <c r="F36" i="29" s="1"/>
  <c r="E33" i="29"/>
  <c r="F33" i="29" s="1"/>
  <c r="E31" i="29"/>
  <c r="F31" i="29" s="1"/>
  <c r="E29" i="29"/>
  <c r="F29" i="29" s="1"/>
  <c r="E28" i="29"/>
  <c r="F28" i="29" s="1"/>
  <c r="E27" i="29"/>
  <c r="E24" i="29"/>
  <c r="F24" i="29" s="1"/>
  <c r="E23" i="29"/>
  <c r="E21" i="29"/>
  <c r="F21" i="29" s="1"/>
  <c r="E20" i="29"/>
  <c r="F20" i="29" s="1"/>
  <c r="E17" i="29"/>
  <c r="F17" i="29" s="1"/>
  <c r="E15" i="29"/>
  <c r="F15" i="29" s="1"/>
  <c r="E14" i="29"/>
  <c r="F14" i="29" s="1"/>
  <c r="E12" i="29"/>
  <c r="F12" i="29" s="1"/>
  <c r="E11" i="29"/>
  <c r="F11" i="29" s="1"/>
  <c r="E10" i="29"/>
  <c r="F10" i="29" s="1"/>
  <c r="E9" i="29" l="1"/>
  <c r="F9" i="29" s="1"/>
  <c r="D13" i="29"/>
  <c r="E57" i="29"/>
  <c r="E56" i="29" s="1"/>
  <c r="D18" i="29"/>
  <c r="E22" i="29"/>
  <c r="F23" i="29"/>
  <c r="D30" i="29"/>
  <c r="D34" i="29"/>
  <c r="D25" i="29"/>
  <c r="E26" i="29"/>
  <c r="F26" i="29" s="1"/>
  <c r="D46" i="29"/>
  <c r="F22" i="29"/>
  <c r="F27" i="29"/>
  <c r="F25" i="29" s="1"/>
  <c r="E30" i="29"/>
  <c r="E7" i="29"/>
  <c r="F8" i="29"/>
  <c r="E16" i="29"/>
  <c r="F16" i="29" s="1"/>
  <c r="F13" i="29" s="1"/>
  <c r="E32" i="29"/>
  <c r="F32" i="29" s="1"/>
  <c r="F30" i="29" s="1"/>
  <c r="E19" i="29"/>
  <c r="D22" i="29"/>
  <c r="E35" i="29"/>
  <c r="E47" i="29"/>
  <c r="D7" i="29"/>
  <c r="F57" i="29" l="1"/>
  <c r="D59" i="29"/>
  <c r="E25" i="29"/>
  <c r="F7" i="29"/>
  <c r="E59" i="29"/>
  <c r="E13" i="29"/>
  <c r="E34" i="29"/>
  <c r="F35" i="29"/>
  <c r="F34" i="29" s="1"/>
  <c r="E18" i="29"/>
  <c r="F19" i="29"/>
  <c r="F18" i="29" s="1"/>
  <c r="F56" i="29"/>
  <c r="E46" i="29"/>
  <c r="F47" i="29"/>
  <c r="F46" i="29" s="1"/>
  <c r="F59" i="29" l="1"/>
</calcChain>
</file>

<file path=xl/sharedStrings.xml><?xml version="1.0" encoding="utf-8"?>
<sst xmlns="http://schemas.openxmlformats.org/spreadsheetml/2006/main" count="114" uniqueCount="112">
  <si>
    <t>1.</t>
  </si>
  <si>
    <t>SERVIÇOS PRELIMINARES</t>
  </si>
  <si>
    <t>1.1</t>
  </si>
  <si>
    <t>ITEM</t>
  </si>
  <si>
    <t>1.2</t>
  </si>
  <si>
    <t>1.3</t>
  </si>
  <si>
    <t>2.</t>
  </si>
  <si>
    <t>2.1</t>
  </si>
  <si>
    <t>2.2</t>
  </si>
  <si>
    <t>DESCRIÇÃO</t>
  </si>
  <si>
    <t>Mobilização de equipamentos</t>
  </si>
  <si>
    <t>TOTAL</t>
  </si>
  <si>
    <t>PR-1</t>
  </si>
  <si>
    <t>Instalação de canteiro de obras</t>
  </si>
  <si>
    <t>6.1</t>
  </si>
  <si>
    <t>6.2</t>
  </si>
  <si>
    <t>6.3</t>
  </si>
  <si>
    <t>DESCONTO</t>
  </si>
  <si>
    <t>Monitoramento ambiental</t>
  </si>
  <si>
    <t>Projeto Executivo e levantamentos</t>
  </si>
  <si>
    <t>Manutenção do canteiro, Est. Temporárias e Admnistração local</t>
  </si>
  <si>
    <t>DOLFIM DE AMARRAÇÃO (DAM)</t>
  </si>
  <si>
    <t>2.3</t>
  </si>
  <si>
    <t>2.4</t>
  </si>
  <si>
    <t>BLOCOS DE APOIO DAS PASSARELAS</t>
  </si>
  <si>
    <t>1.4</t>
  </si>
  <si>
    <t>1.5</t>
  </si>
  <si>
    <t>3.1</t>
  </si>
  <si>
    <t>3.2</t>
  </si>
  <si>
    <t>3.3</t>
  </si>
  <si>
    <t>REESTRUTURAÇÃO DO PAVIMENTO DE CONCRETO DO PÍER, INCLUINDO DRENAGEM, JUNTAS DE DILATAÇÃO, CONSTRUÇÃO DE MEIO FIO E PINTURA</t>
  </si>
  <si>
    <t>4.1</t>
  </si>
  <si>
    <t>4.2</t>
  </si>
  <si>
    <t>Dolfim - Fundações - Fornecimento e Fabricação</t>
  </si>
  <si>
    <t>Dolfim - Fundações - Cravação</t>
  </si>
  <si>
    <t>Dolfim - Acessórios</t>
  </si>
  <si>
    <t>Bloco de Apoio - Fundações - Fornecimento e Fabricação</t>
  </si>
  <si>
    <t>Bloco de Apoio - Fundações - Cravação</t>
  </si>
  <si>
    <t>PASSARELA METÁLICA</t>
  </si>
  <si>
    <t>Passarelas - Fornecimento e Fabricação</t>
  </si>
  <si>
    <t>Passarelas - Transporte e Instalação</t>
  </si>
  <si>
    <t>Bloco de Apoio - Superestrutura e Ensaios de prova de carga</t>
  </si>
  <si>
    <t>Dolfim - Superestrutura e Ensaios de prova de carga</t>
  </si>
  <si>
    <t>5.1</t>
  </si>
  <si>
    <t>5.2</t>
  </si>
  <si>
    <t>5.3</t>
  </si>
  <si>
    <t>5.4</t>
  </si>
  <si>
    <t>Pier - Substituição das defensas existentes</t>
  </si>
  <si>
    <t>Pier - Meio-fio</t>
  </si>
  <si>
    <t>Pier - Junta de dilatação</t>
  </si>
  <si>
    <t>Pier - Pavimentação</t>
  </si>
  <si>
    <t>REESTRUTURAÇÃO DO PAVIMENTO DE CONCRETO DA PONTE DE ACESSO, INCLUINDO DRENAGEM, JUNTAS DE DILATAÇÃO, CONSTRUÇÃO DE MEIO FIO E PINTURA</t>
  </si>
  <si>
    <t>SINALIZAÇÃO VERTICAL E HORIZONTAL COM PLACAS ORIENTATIVAS</t>
  </si>
  <si>
    <t>7.1</t>
  </si>
  <si>
    <t>7.2</t>
  </si>
  <si>
    <t>7.3</t>
  </si>
  <si>
    <t>Placa de sinalização e Suportes Metálicos</t>
  </si>
  <si>
    <t>Faixa de sinalização horizontal</t>
  </si>
  <si>
    <t>Faixa para caminho seguro</t>
  </si>
  <si>
    <t>PREVISÃO DE ESTRUTURA PARA ELEVAÇÃO E ORGANIZAÇÃO DOS MANGOTES UTILIZADOS PARA CARREGAMENTO E DESCARREGAMENTO</t>
  </si>
  <si>
    <t>8.1</t>
  </si>
  <si>
    <t>Fornecimento e instalação da Estrutura metálica com concretagem 'in loco'</t>
  </si>
  <si>
    <t>RECUPERAÇÃO E PINTURA DO PAVIMENTO DO PÍER SECUNDÁRIO</t>
  </si>
  <si>
    <t>9.1</t>
  </si>
  <si>
    <t>Demolição, apicoamento, limpeza, concretagem e pintura</t>
  </si>
  <si>
    <t>10.1</t>
  </si>
  <si>
    <t>SUBSTITUIÇÃO DOS ALAMBRADOS DE PROTEÇÃO DO PÍER E SEGREGAÇÃO DO PÍER CATTALINI</t>
  </si>
  <si>
    <t>Remoção, Fornecimento e Instalação dos alambrados e portão para pedestres e veículos</t>
  </si>
  <si>
    <t>11.1</t>
  </si>
  <si>
    <t>SISTEMA DE MONITORAMENTO DE ATRACAÇÀO A LASER</t>
  </si>
  <si>
    <t>Instalação dos lasers, display board com pedestal fixo com 2 metros de altura, software, manuais e ensino de operação do sistema</t>
  </si>
  <si>
    <t>INSTALAÇÕES ELÉTRICAS</t>
  </si>
  <si>
    <t>12.1</t>
  </si>
  <si>
    <t>Entrada de Energia 150 kVa com transformador particular</t>
  </si>
  <si>
    <t>12.2</t>
  </si>
  <si>
    <t>Distribuição - Tubulações</t>
  </si>
  <si>
    <t>Distribuição - Cabeamento</t>
  </si>
  <si>
    <t>Distribuição - Tomadas de manutenção</t>
  </si>
  <si>
    <t>Distribuição - Postes e luminárias</t>
  </si>
  <si>
    <t>Distribuição - Painés</t>
  </si>
  <si>
    <t>Distribuição - Transformador</t>
  </si>
  <si>
    <t>12.3</t>
  </si>
  <si>
    <t>12.4</t>
  </si>
  <si>
    <t>12.5</t>
  </si>
  <si>
    <t>12.6</t>
  </si>
  <si>
    <t>12.7</t>
  </si>
  <si>
    <t>12.8</t>
  </si>
  <si>
    <t>Infraestrutura de CFTV</t>
  </si>
  <si>
    <t>12.9</t>
  </si>
  <si>
    <t>Aterramento e SPDA</t>
  </si>
  <si>
    <t>13.</t>
  </si>
  <si>
    <t>SERVIÇOS FINAIS</t>
  </si>
  <si>
    <t>13.1</t>
  </si>
  <si>
    <t>13.2</t>
  </si>
  <si>
    <t>Desmobilização e Limpeza</t>
  </si>
  <si>
    <t>Data-book</t>
  </si>
  <si>
    <t>BDI</t>
  </si>
  <si>
    <t>EXECUÇÃO DA AMPLIAÇÃO E REPOTENCIALIZAÇÃO DO PÍER PÚBLICO DE GRANÉIS LÍQUIDOS (PPGL)</t>
  </si>
  <si>
    <t>CCU.                COD.</t>
  </si>
  <si>
    <t>PREÇO MÁXIMO DE REFERÊNCIA (sem BDI)</t>
  </si>
  <si>
    <t>CPU00001</t>
  </si>
  <si>
    <t>CPU00003</t>
  </si>
  <si>
    <t>CPU00004</t>
  </si>
  <si>
    <t>Ponte de acesso - Pavimentação</t>
  </si>
  <si>
    <t>Ponte de acesso - Meio-fio</t>
  </si>
  <si>
    <t>Ponte de acesso - Junta de dilatação</t>
  </si>
  <si>
    <t>BDI-1</t>
  </si>
  <si>
    <t>Bonificação e Despesas Indiretas</t>
  </si>
  <si>
    <t>VD-1</t>
  </si>
  <si>
    <t>Valor de Venda = CD-1 + BDI-1</t>
  </si>
  <si>
    <t>PREÇO MÁXIMO DE REFERÊNCIA COM BDI</t>
  </si>
  <si>
    <t>PROPOSTA LICITANTE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</si>
</sst>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4" fillId="0" borderId="0"/>
    <xf numFmtId="9" fontId="5" fillId="0" borderId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vertical="center"/>
    </xf>
    <xf numFmtId="0" fontId="1" fillId="0" borderId="0" xfId="6" applyFont="1" applyAlignment="1">
      <alignment vertical="center" wrapText="1"/>
    </xf>
    <xf numFmtId="0" fontId="1" fillId="2" borderId="7" xfId="6" applyFont="1" applyFill="1" applyBorder="1" applyAlignment="1">
      <alignment horizontal="center" vertical="center"/>
    </xf>
    <xf numFmtId="9" fontId="1" fillId="2" borderId="6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1" fillId="0" borderId="1" xfId="6" applyFont="1" applyBorder="1" applyAlignment="1">
      <alignment vertical="center"/>
    </xf>
    <xf numFmtId="0" fontId="1" fillId="0" borderId="1" xfId="6" applyFont="1" applyBorder="1" applyAlignment="1">
      <alignment vertical="center" wrapText="1"/>
    </xf>
    <xf numFmtId="0" fontId="1" fillId="0" borderId="1" xfId="6" applyFont="1" applyBorder="1" applyAlignment="1">
      <alignment horizontal="center" vertical="center"/>
    </xf>
    <xf numFmtId="0" fontId="2" fillId="0" borderId="1" xfId="6" applyFont="1" applyBorder="1" applyAlignment="1">
      <alignment vertical="center"/>
    </xf>
    <xf numFmtId="0" fontId="1" fillId="0" borderId="3" xfId="6" applyFont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/>
    </xf>
    <xf numFmtId="0" fontId="1" fillId="2" borderId="3" xfId="6" applyFont="1" applyFill="1" applyBorder="1" applyAlignment="1">
      <alignment horizontal="center" vertical="center" wrapText="1"/>
    </xf>
    <xf numFmtId="0" fontId="1" fillId="0" borderId="4" xfId="6" applyFont="1" applyBorder="1" applyAlignment="1">
      <alignment horizontal="left" vertical="center"/>
    </xf>
    <xf numFmtId="0" fontId="2" fillId="0" borderId="0" xfId="6" applyFont="1" applyAlignment="1">
      <alignment horizontal="center" vertical="center"/>
    </xf>
    <xf numFmtId="0" fontId="2" fillId="0" borderId="3" xfId="6" applyFont="1" applyBorder="1" applyAlignment="1">
      <alignment vertical="center"/>
    </xf>
    <xf numFmtId="0" fontId="2" fillId="0" borderId="3" xfId="6" applyFont="1" applyBorder="1" applyAlignment="1">
      <alignment vertical="center" wrapText="1"/>
    </xf>
    <xf numFmtId="0" fontId="2" fillId="0" borderId="3" xfId="6" applyFont="1" applyBorder="1" applyAlignment="1">
      <alignment horizontal="center" vertical="center"/>
    </xf>
    <xf numFmtId="0" fontId="2" fillId="2" borderId="3" xfId="6" applyFont="1" applyFill="1" applyBorder="1" applyAlignment="1">
      <alignment horizontal="center" vertical="center"/>
    </xf>
    <xf numFmtId="10" fontId="2" fillId="0" borderId="5" xfId="7" applyNumberFormat="1" applyFont="1" applyFill="1" applyBorder="1" applyAlignment="1">
      <alignment horizontal="left" vertical="center"/>
    </xf>
    <xf numFmtId="0" fontId="1" fillId="0" borderId="3" xfId="6" applyFont="1" applyBorder="1" applyAlignment="1">
      <alignment vertical="center"/>
    </xf>
    <xf numFmtId="0" fontId="1" fillId="0" borderId="3" xfId="6" applyFont="1" applyBorder="1" applyAlignment="1">
      <alignment vertical="center" wrapText="1"/>
    </xf>
    <xf numFmtId="164" fontId="1" fillId="0" borderId="3" xfId="8" applyNumberFormat="1" applyFont="1" applyFill="1" applyBorder="1" applyAlignment="1">
      <alignment horizontal="center" vertical="center"/>
    </xf>
    <xf numFmtId="164" fontId="1" fillId="2" borderId="3" xfId="8" applyNumberFormat="1" applyFont="1" applyFill="1" applyBorder="1" applyAlignment="1">
      <alignment horizontal="center" vertical="center"/>
    </xf>
    <xf numFmtId="164" fontId="1" fillId="0" borderId="3" xfId="6" applyNumberFormat="1" applyFont="1" applyBorder="1" applyAlignment="1">
      <alignment horizontal="center" vertical="center"/>
    </xf>
    <xf numFmtId="0" fontId="2" fillId="0" borderId="0" xfId="6" applyFont="1" applyAlignment="1">
      <alignment vertical="center" wrapText="1"/>
    </xf>
    <xf numFmtId="44" fontId="2" fillId="0" borderId="0" xfId="9" applyFont="1" applyFill="1" applyAlignment="1">
      <alignment horizontal="center" vertical="center"/>
    </xf>
    <xf numFmtId="44" fontId="2" fillId="2" borderId="0" xfId="9" applyFont="1" applyFill="1" applyAlignment="1">
      <alignment horizontal="center" vertical="center"/>
    </xf>
    <xf numFmtId="44" fontId="2" fillId="0" borderId="0" xfId="9" applyFont="1" applyFill="1" applyBorder="1" applyAlignment="1">
      <alignment horizontal="center" vertical="center"/>
    </xf>
    <xf numFmtId="9" fontId="2" fillId="0" borderId="0" xfId="6" applyNumberFormat="1" applyFont="1" applyAlignment="1">
      <alignment vertical="center"/>
    </xf>
    <xf numFmtId="44" fontId="2" fillId="0" borderId="0" xfId="6" applyNumberFormat="1" applyFont="1" applyAlignment="1">
      <alignment vertical="center"/>
    </xf>
    <xf numFmtId="0" fontId="2" fillId="0" borderId="1" xfId="6" applyFont="1" applyBorder="1" applyAlignment="1">
      <alignment vertical="center" wrapText="1"/>
    </xf>
    <xf numFmtId="44" fontId="2" fillId="0" borderId="1" xfId="9" applyFont="1" applyFill="1" applyBorder="1" applyAlignment="1">
      <alignment horizontal="center" vertical="center"/>
    </xf>
    <xf numFmtId="44" fontId="2" fillId="2" borderId="1" xfId="9" applyFont="1" applyFill="1" applyBorder="1" applyAlignment="1">
      <alignment horizontal="center" vertical="center"/>
    </xf>
    <xf numFmtId="44" fontId="1" fillId="0" borderId="3" xfId="9" applyFont="1" applyFill="1" applyBorder="1" applyAlignment="1">
      <alignment horizontal="center" vertical="center"/>
    </xf>
    <xf numFmtId="44" fontId="1" fillId="0" borderId="0" xfId="6" applyNumberFormat="1" applyFont="1" applyAlignment="1">
      <alignment vertical="center"/>
    </xf>
    <xf numFmtId="0" fontId="1" fillId="0" borderId="3" xfId="6" applyFont="1" applyBorder="1" applyAlignment="1">
      <alignment horizontal="left" vertical="center"/>
    </xf>
    <xf numFmtId="0" fontId="1" fillId="0" borderId="3" xfId="6" applyFont="1" applyBorder="1" applyAlignment="1">
      <alignment horizontal="left" vertical="center" wrapText="1"/>
    </xf>
    <xf numFmtId="44" fontId="2" fillId="0" borderId="3" xfId="9" applyFont="1" applyFill="1" applyBorder="1" applyAlignment="1">
      <alignment horizontal="center" vertical="center"/>
    </xf>
    <xf numFmtId="44" fontId="2" fillId="2" borderId="3" xfId="9" applyFont="1" applyFill="1" applyBorder="1" applyAlignment="1">
      <alignment horizontal="center" vertical="center"/>
    </xf>
    <xf numFmtId="44" fontId="6" fillId="0" borderId="0" xfId="9" applyFont="1" applyFill="1" applyAlignment="1">
      <alignment horizontal="center" vertical="center"/>
    </xf>
    <xf numFmtId="4" fontId="2" fillId="0" borderId="0" xfId="6" applyNumberFormat="1" applyFont="1" applyAlignment="1">
      <alignment vertical="center"/>
    </xf>
    <xf numFmtId="44" fontId="2" fillId="2" borderId="0" xfId="9" applyFont="1" applyFill="1" applyBorder="1" applyAlignment="1">
      <alignment horizontal="center" vertical="center"/>
    </xf>
    <xf numFmtId="0" fontId="1" fillId="0" borderId="2" xfId="6" applyFont="1" applyBorder="1" applyAlignment="1">
      <alignment horizontal="center" vertical="center"/>
    </xf>
    <xf numFmtId="0" fontId="1" fillId="0" borderId="1" xfId="6" applyFont="1" applyBorder="1" applyAlignment="1">
      <alignment horizontal="left" vertical="center" wrapText="1"/>
    </xf>
    <xf numFmtId="164" fontId="1" fillId="0" borderId="1" xfId="6" applyNumberFormat="1" applyFont="1" applyBorder="1" applyAlignment="1">
      <alignment horizontal="center" vertical="center"/>
    </xf>
    <xf numFmtId="164" fontId="1" fillId="2" borderId="1" xfId="6" applyNumberFormat="1" applyFont="1" applyFill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164" fontId="1" fillId="0" borderId="0" xfId="6" applyNumberFormat="1" applyFont="1" applyAlignment="1">
      <alignment horizontal="center" vertical="center"/>
    </xf>
    <xf numFmtId="164" fontId="1" fillId="0" borderId="1" xfId="6" applyNumberFormat="1" applyFont="1" applyBorder="1" applyAlignment="1">
      <alignment horizontal="right" vertical="center"/>
    </xf>
    <xf numFmtId="0" fontId="1" fillId="0" borderId="0" xfId="6" applyFont="1" applyAlignment="1">
      <alignment horizontal="center" vertical="center" wrapText="1"/>
    </xf>
    <xf numFmtId="164" fontId="1" fillId="0" borderId="0" xfId="8" applyNumberFormat="1" applyFont="1" applyFill="1" applyBorder="1" applyAlignment="1">
      <alignment horizontal="center" vertical="center"/>
    </xf>
    <xf numFmtId="164" fontId="1" fillId="0" borderId="0" xfId="6" applyNumberFormat="1" applyFont="1" applyAlignment="1">
      <alignment horizontal="center"/>
    </xf>
    <xf numFmtId="43" fontId="2" fillId="0" borderId="0" xfId="8" applyFont="1" applyFill="1" applyAlignment="1">
      <alignment horizontal="center" vertical="center"/>
    </xf>
    <xf numFmtId="43" fontId="2" fillId="0" borderId="0" xfId="8" applyFont="1" applyFill="1" applyBorder="1" applyAlignment="1">
      <alignment horizontal="center" vertical="center"/>
    </xf>
  </cellXfs>
  <cellStyles count="10">
    <cellStyle name="Excel Built-in Normal" xfId="3" xr:uid="{A9E4BF64-130A-4819-B7EA-31149CD455F6}"/>
    <cellStyle name="Moeda 17" xfId="9" xr:uid="{78BC03B2-8FD1-46AB-844D-8C4893D736D3}"/>
    <cellStyle name="Normal" xfId="0" builtinId="0"/>
    <cellStyle name="Normal 16" xfId="4" xr:uid="{77EF8432-84A5-462B-A99F-AF13CB074113}"/>
    <cellStyle name="Normal 2" xfId="1" xr:uid="{DF84D865-24BB-46DF-B7BB-6C741409E64E}"/>
    <cellStyle name="Normal 263" xfId="6" xr:uid="{700CB543-B99F-4805-A6EA-12A29FD67418}"/>
    <cellStyle name="Porcentagem 17" xfId="7" xr:uid="{30064D93-416F-4D86-9C97-84489C122550}"/>
    <cellStyle name="Porcentagem 2" xfId="2" xr:uid="{A9F3E1EA-4F07-4D1D-9D88-5986E79662F7}"/>
    <cellStyle name="Porcentagem 2 2" xfId="5" xr:uid="{704372C0-D658-46E2-94AA-B3D7EB3D0E36}"/>
    <cellStyle name="Vírgula 70" xfId="8" xr:uid="{3F1915CA-28AC-40F4-9D01-AEE9DE4CF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ISSOES/N-MAR/02.1_Licita&#231;&#245;es/1_67.Projeto_basico_PPGL/OR&#199;AMENTO_REVISADO_2024_09_24/OR-015.089-200-00-001-R09-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Jura\ATermos%20de%20Refer&#234;ncia\Ano-15\01%20-%20ApoioT&#233;cnico-Manut.-SR-GO-DF%20-%20VF.%20Hernandes\00%20-%20Or&#231;.%20ApoioT&#233;cnico%20e%20Supervis&#227;o%20-%20SR-GO%20-%20Hernandes-Ver.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godoy\Documents\Propostas\Maranh&#227;o\Supervis&#227;o%20Lote%2001%20-%20Or&#231;amento-%20Maranh&#227;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-JURA\DIR\AA%20TRefer&#234;ncia\Ano2013\Modalidade%20RDC\11%20-%20Nov-13\16%20-%20Super.%20RDC%20-%20BR-381-MG%20-P.Global%20-%20Obra%20Integrada\Auxiliares-BR-381-MG\X01%20-%20Or&#231;amento%20Sigiloso-P.Global%20-BR-487-PR-%20Obra%20Regime%20Integrad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2001\SIMG-DF\DNIT\08.%20PNCV\6.%20DESENVOLVIMENTO\Ficha%20de%20Insumo\EQUIPAMEN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OLHA DE FECHAMENTO"/>
      <sheetName val="NOTAS"/>
      <sheetName val="BDI"/>
      <sheetName val="RESUMO"/>
      <sheetName val="PLANILHA_SINTÉTICA"/>
      <sheetName val="CRONOGRAMA"/>
      <sheetName val="COMPOSIÇÕES COMPLEMENTARES "/>
      <sheetName val="COTAÇÕES"/>
      <sheetName val="PLANILHA-2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309882.90999999997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. Total"/>
      <sheetName val="Sv Gráficos"/>
      <sheetName val="Cron. Fís-Fin"/>
      <sheetName val="Viagens e Diárias"/>
      <sheetName val="Orç. Execução Obras"/>
      <sheetName val="Tab. Consultoria-Nov-14"/>
      <sheetName val="Qd.Orç. Total"/>
      <sheetName val="Qd. Sv Gráficos"/>
      <sheetName val="Qd.Cron. Fís-Fin"/>
      <sheetName val="Qd. Resumo"/>
    </sheetNames>
    <sheetDataSet>
      <sheetData sheetId="0">
        <row r="14">
          <cell r="B14">
            <v>1.6500000000000001E-2</v>
          </cell>
          <cell r="D14">
            <v>7.5999999999999998E-2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Produto"/>
      <sheetName val="Produto 01"/>
      <sheetName val="Produto 02"/>
      <sheetName val="Prod. 03A CREMA-CIB"/>
      <sheetName val="Prod. 03B CREMA-SIB"/>
      <sheetName val="Produto 04-Rest."/>
      <sheetName val="Produto 05"/>
      <sheetName val="Produto 06"/>
      <sheetName val="Produto 07"/>
      <sheetName val="Planilha1"/>
      <sheetName val="Produto 08"/>
      <sheetName val="8A-Lev. Estrutural"/>
      <sheetName val="8B-Aval. Objetiva Pav."/>
      <sheetName val="8C-Cont. Tráfego"/>
      <sheetName val="8D-Lev. Visual Contínuo"/>
      <sheetName val="08E-Sondagem e Col. Amostas"/>
      <sheetName val="Produto 09"/>
      <sheetName val="Produto 10"/>
      <sheetName val="Produto 12A"/>
      <sheetName val="Produto 12B a 12H"/>
      <sheetName val="Produto 13"/>
      <sheetName val="Produto 14"/>
      <sheetName val="Produto 15A"/>
      <sheetName val="Produto 15B"/>
      <sheetName val="Produto 15C"/>
      <sheetName val="Produto 16A"/>
      <sheetName val="Produto 16B"/>
      <sheetName val="Produto 16C"/>
      <sheetName val="Produto 16D"/>
      <sheetName val="Produto 16E"/>
      <sheetName val="Produto 16F"/>
      <sheetName val="C. Fís-Financeiro "/>
      <sheetName val="À Direita-Auxiliares"/>
      <sheetName val="Tab. Consultoria-Abr-17"/>
      <sheetName val="Equip-DAER-RS"/>
      <sheetName val="Cotações - Internet"/>
      <sheetName val="Viagens e Diárias"/>
      <sheetName val="Diárias"/>
      <sheetName val="Sv Gráficos"/>
      <sheetName val="Produto 11"/>
      <sheetName val="RESUMO HH"/>
    </sheetNames>
    <sheetDataSet>
      <sheetData sheetId="0"/>
      <sheetData sheetId="1">
        <row r="8">
          <cell r="H8">
            <v>36</v>
          </cell>
        </row>
      </sheetData>
      <sheetData sheetId="2" refreshError="1"/>
      <sheetData sheetId="3">
        <row r="8">
          <cell r="H8">
            <v>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8">
          <cell r="H8">
            <v>6</v>
          </cell>
        </row>
      </sheetData>
      <sheetData sheetId="17">
        <row r="8">
          <cell r="H8">
            <v>36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Total"/>
      <sheetName val="Orç. Obra e Proj. Executivo"/>
      <sheetName val="Orç- Apoio Proj. Básico"/>
      <sheetName val="Orç- Eq. Mínima"/>
      <sheetName val="Cron. Fís-Fin"/>
      <sheetName val="Sv Gráficos"/>
      <sheetName val="Viagens e Diárias"/>
      <sheetName val="Tab. Consultoria-Jan-13"/>
      <sheetName val="Dados Obra"/>
    </sheetNames>
    <sheetDataSet>
      <sheetData sheetId="0" refreshError="1"/>
      <sheetData sheetId="1">
        <row r="13">
          <cell r="D13">
            <v>7.5999999999999998E-2</v>
          </cell>
        </row>
      </sheetData>
      <sheetData sheetId="2" refreshError="1"/>
      <sheetData sheetId="3">
        <row r="67">
          <cell r="K67">
            <v>1.9122889548101669E-2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 pai"/>
      <sheetName val="Equipamento filho 1"/>
      <sheetName val="Equipamento filho 2"/>
    </sheetNames>
    <sheetDataSet>
      <sheetData sheetId="0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3EDC-A314-497C-B37D-CCC37D333813}">
  <sheetPr>
    <pageSetUpPr fitToPage="1"/>
  </sheetPr>
  <dimension ref="A1:M108"/>
  <sheetViews>
    <sheetView tabSelected="1" view="pageLayout" topLeftCell="B1" zoomScaleNormal="85" zoomScaleSheetLayoutView="100" workbookViewId="0">
      <selection activeCell="F1" sqref="F1"/>
    </sheetView>
  </sheetViews>
  <sheetFormatPr defaultRowHeight="15" customHeight="1" x14ac:dyDescent="0.25"/>
  <cols>
    <col min="1" max="1" width="13.7109375" style="1" hidden="1" customWidth="1"/>
    <col min="2" max="2" width="7" style="2" customWidth="1"/>
    <col min="3" max="3" width="52.28515625" style="3" bestFit="1" customWidth="1"/>
    <col min="4" max="4" width="19.7109375" style="1" hidden="1" customWidth="1"/>
    <col min="5" max="6" width="20.140625" style="1" customWidth="1"/>
    <col min="7" max="7" width="11.28515625" style="6" bestFit="1" customWidth="1"/>
    <col min="8" max="8" width="0" style="6" hidden="1" customWidth="1"/>
    <col min="9" max="9" width="9.85546875" style="6" bestFit="1" customWidth="1"/>
    <col min="10" max="10" width="9.140625" style="6"/>
    <col min="11" max="11" width="13.85546875" style="6" bestFit="1" customWidth="1"/>
    <col min="12" max="12" width="9.140625" style="6"/>
    <col min="13" max="13" width="15.28515625" style="6" bestFit="1" customWidth="1"/>
    <col min="14" max="16384" width="9.140625" style="6"/>
  </cols>
  <sheetData>
    <row r="1" spans="1:13" ht="15" customHeight="1" thickBot="1" x14ac:dyDescent="0.3">
      <c r="E1" s="4" t="s">
        <v>17</v>
      </c>
      <c r="F1" s="5">
        <v>0</v>
      </c>
    </row>
    <row r="2" spans="1:13" ht="15" customHeight="1" thickBot="1" x14ac:dyDescent="0.3">
      <c r="B2" s="7"/>
      <c r="C2" s="8"/>
      <c r="D2" s="9"/>
      <c r="E2" s="9"/>
      <c r="F2" s="9"/>
    </row>
    <row r="3" spans="1:13" s="1" customFormat="1" ht="30" customHeight="1" thickBot="1" x14ac:dyDescent="0.3">
      <c r="A3" s="11" t="s">
        <v>98</v>
      </c>
      <c r="B3" s="12" t="s">
        <v>3</v>
      </c>
      <c r="C3" s="11" t="s">
        <v>9</v>
      </c>
      <c r="D3" s="11" t="s">
        <v>99</v>
      </c>
      <c r="E3" s="11" t="s">
        <v>110</v>
      </c>
      <c r="F3" s="13" t="s">
        <v>111</v>
      </c>
      <c r="H3" s="14" t="s">
        <v>96</v>
      </c>
    </row>
    <row r="4" spans="1:13" ht="15" customHeight="1" thickBot="1" x14ac:dyDescent="0.3">
      <c r="A4" s="15"/>
      <c r="B4" s="16"/>
      <c r="C4" s="17"/>
      <c r="D4" s="18"/>
      <c r="E4" s="18"/>
      <c r="F4" s="19"/>
      <c r="H4" s="20">
        <v>0.30280000000000001</v>
      </c>
    </row>
    <row r="5" spans="1:13" ht="50.1" customHeight="1" thickBot="1" x14ac:dyDescent="0.3">
      <c r="A5" s="12"/>
      <c r="B5" s="21" t="s">
        <v>12</v>
      </c>
      <c r="C5" s="22" t="s">
        <v>97</v>
      </c>
      <c r="D5" s="23"/>
      <c r="E5" s="23"/>
      <c r="F5" s="24"/>
    </row>
    <row r="6" spans="1:13" ht="15" customHeight="1" thickBot="1" x14ac:dyDescent="0.3">
      <c r="A6" s="15"/>
      <c r="B6" s="16"/>
      <c r="C6" s="17"/>
      <c r="D6" s="18"/>
      <c r="E6" s="18"/>
      <c r="F6" s="19"/>
    </row>
    <row r="7" spans="1:13" s="2" customFormat="1" ht="42" customHeight="1" thickBot="1" x14ac:dyDescent="0.3">
      <c r="A7" s="9"/>
      <c r="B7" s="21" t="s">
        <v>0</v>
      </c>
      <c r="C7" s="22" t="s">
        <v>1</v>
      </c>
      <c r="D7" s="25">
        <f>SUM(D8:D12)</f>
        <v>8400391.1199999992</v>
      </c>
      <c r="E7" s="25">
        <f>SUM(E8:E12)</f>
        <v>10944029.551136</v>
      </c>
      <c r="F7" s="25">
        <f>SUM(F8:F12)</f>
        <v>10944029.551136</v>
      </c>
    </row>
    <row r="8" spans="1:13" ht="17.25" customHeight="1" x14ac:dyDescent="0.25">
      <c r="A8" s="15" t="s">
        <v>100</v>
      </c>
      <c r="B8" s="6" t="s">
        <v>2</v>
      </c>
      <c r="C8" s="26" t="s">
        <v>13</v>
      </c>
      <c r="D8" s="27">
        <v>294415.42</v>
      </c>
      <c r="E8" s="27">
        <f>D8*(1+$H$4)</f>
        <v>383564.40917599999</v>
      </c>
      <c r="F8" s="28">
        <f>E8*(1-$F$1)</f>
        <v>383564.40917599999</v>
      </c>
    </row>
    <row r="9" spans="1:13" ht="17.25" customHeight="1" x14ac:dyDescent="0.25">
      <c r="A9" s="15" t="s">
        <v>101</v>
      </c>
      <c r="B9" s="6" t="s">
        <v>4</v>
      </c>
      <c r="C9" s="26" t="s">
        <v>10</v>
      </c>
      <c r="D9" s="27">
        <v>309882.90999999997</v>
      </c>
      <c r="E9" s="27">
        <f>D9*(1+$H$4)</f>
        <v>403715.45514799998</v>
      </c>
      <c r="F9" s="28">
        <f>E9*(1-$F$1)</f>
        <v>403715.45514799998</v>
      </c>
    </row>
    <row r="10" spans="1:13" ht="17.25" customHeight="1" x14ac:dyDescent="0.25">
      <c r="A10" s="15" t="s">
        <v>102</v>
      </c>
      <c r="B10" s="6" t="s">
        <v>5</v>
      </c>
      <c r="C10" s="26" t="s">
        <v>19</v>
      </c>
      <c r="D10" s="29">
        <v>1238903.2</v>
      </c>
      <c r="E10" s="27">
        <f>D10*(1+$H$4)</f>
        <v>1614043.0889599998</v>
      </c>
      <c r="F10" s="28">
        <f>E10*(1-$F$1)</f>
        <v>1614043.0889599998</v>
      </c>
      <c r="K10" s="30"/>
    </row>
    <row r="11" spans="1:13" ht="17.25" customHeight="1" x14ac:dyDescent="0.25">
      <c r="A11" s="15"/>
      <c r="B11" s="6" t="s">
        <v>25</v>
      </c>
      <c r="C11" s="26" t="s">
        <v>20</v>
      </c>
      <c r="D11" s="29">
        <v>5958089.5899999999</v>
      </c>
      <c r="E11" s="27">
        <f>D11*(1+$H$4)</f>
        <v>7762199.1178519996</v>
      </c>
      <c r="F11" s="28">
        <f>E11*(1-$F$1)</f>
        <v>7762199.1178519996</v>
      </c>
      <c r="K11" s="31"/>
      <c r="M11" s="31"/>
    </row>
    <row r="12" spans="1:13" ht="17.25" customHeight="1" thickBot="1" x14ac:dyDescent="0.3">
      <c r="A12" s="15"/>
      <c r="B12" s="10" t="s">
        <v>26</v>
      </c>
      <c r="C12" s="32" t="s">
        <v>18</v>
      </c>
      <c r="D12" s="33">
        <v>599100</v>
      </c>
      <c r="E12" s="33">
        <f>D12*(1+$H$4)</f>
        <v>780507.48</v>
      </c>
      <c r="F12" s="34">
        <f>E12*(1-$F$1)</f>
        <v>780507.48</v>
      </c>
      <c r="K12" s="31"/>
    </row>
    <row r="13" spans="1:13" s="2" customFormat="1" ht="42" customHeight="1" thickBot="1" x14ac:dyDescent="0.3">
      <c r="A13" s="9"/>
      <c r="B13" s="21" t="s">
        <v>6</v>
      </c>
      <c r="C13" s="22" t="s">
        <v>21</v>
      </c>
      <c r="D13" s="35">
        <f>SUM(D14:D17)</f>
        <v>8386746.7519999994</v>
      </c>
      <c r="E13" s="35">
        <f>SUM(E14:E17)</f>
        <v>10926253.6685056</v>
      </c>
      <c r="F13" s="35">
        <f>SUM(F14:F17)</f>
        <v>10926253.6685056</v>
      </c>
      <c r="K13" s="36"/>
    </row>
    <row r="14" spans="1:13" ht="17.25" customHeight="1" x14ac:dyDescent="0.25">
      <c r="A14" s="15"/>
      <c r="B14" s="6" t="s">
        <v>7</v>
      </c>
      <c r="C14" s="26" t="s">
        <v>33</v>
      </c>
      <c r="D14" s="27">
        <v>2031743.76</v>
      </c>
      <c r="E14" s="27">
        <f>D14*(1+$H$4)</f>
        <v>2646955.7705279998</v>
      </c>
      <c r="F14" s="28">
        <f>E14*(1-$F$1)</f>
        <v>2646955.7705279998</v>
      </c>
      <c r="K14" s="31"/>
    </row>
    <row r="15" spans="1:13" ht="17.25" customHeight="1" x14ac:dyDescent="0.25">
      <c r="A15" s="15"/>
      <c r="B15" s="6" t="s">
        <v>8</v>
      </c>
      <c r="C15" s="26" t="s">
        <v>34</v>
      </c>
      <c r="D15" s="27">
        <v>4565910.8099999996</v>
      </c>
      <c r="E15" s="27">
        <f>D15*(1+$H$4)</f>
        <v>5948468.6032679994</v>
      </c>
      <c r="F15" s="28">
        <f>E15*(1-$F$1)</f>
        <v>5948468.6032679994</v>
      </c>
    </row>
    <row r="16" spans="1:13" ht="17.25" customHeight="1" x14ac:dyDescent="0.25">
      <c r="A16" s="15"/>
      <c r="B16" s="6" t="s">
        <v>22</v>
      </c>
      <c r="C16" s="26" t="s">
        <v>42</v>
      </c>
      <c r="D16" s="27">
        <v>1000499.1120000001</v>
      </c>
      <c r="E16" s="27">
        <f>D16*(1+$H$4)</f>
        <v>1303450.2431136</v>
      </c>
      <c r="F16" s="28">
        <f>E16*(1-$F$1)</f>
        <v>1303450.2431136</v>
      </c>
    </row>
    <row r="17" spans="1:6" ht="17.25" customHeight="1" thickBot="1" x14ac:dyDescent="0.3">
      <c r="A17" s="15"/>
      <c r="B17" s="10" t="s">
        <v>23</v>
      </c>
      <c r="C17" s="32" t="s">
        <v>35</v>
      </c>
      <c r="D17" s="33">
        <v>788593.07000000007</v>
      </c>
      <c r="E17" s="33">
        <f>D17*(1+$H$4)</f>
        <v>1027379.0515960001</v>
      </c>
      <c r="F17" s="34">
        <f>E17*(1-$F$1)</f>
        <v>1027379.0515960001</v>
      </c>
    </row>
    <row r="18" spans="1:6" s="2" customFormat="1" ht="42" customHeight="1" thickBot="1" x14ac:dyDescent="0.3">
      <c r="A18" s="9"/>
      <c r="B18" s="37">
        <v>3</v>
      </c>
      <c r="C18" s="22" t="s">
        <v>24</v>
      </c>
      <c r="D18" s="35">
        <f>SUM(D19:D21)</f>
        <v>884587.98199999984</v>
      </c>
      <c r="E18" s="35">
        <f>SUM(E19:E21)</f>
        <v>1152441.2229495998</v>
      </c>
      <c r="F18" s="35">
        <f>SUM(F19:F21)</f>
        <v>1152441.2229495998</v>
      </c>
    </row>
    <row r="19" spans="1:6" ht="17.25" customHeight="1" x14ac:dyDescent="0.25">
      <c r="A19" s="15"/>
      <c r="B19" s="6" t="s">
        <v>27</v>
      </c>
      <c r="C19" s="26" t="s">
        <v>36</v>
      </c>
      <c r="D19" s="27">
        <v>257260.79999999999</v>
      </c>
      <c r="E19" s="27">
        <f>D19*(1+$H$4)</f>
        <v>335159.37023999996</v>
      </c>
      <c r="F19" s="28">
        <f>E19*(1-$F$1)</f>
        <v>335159.37023999996</v>
      </c>
    </row>
    <row r="20" spans="1:6" ht="17.25" customHeight="1" x14ac:dyDescent="0.25">
      <c r="A20" s="15"/>
      <c r="B20" s="6" t="s">
        <v>28</v>
      </c>
      <c r="C20" s="26" t="s">
        <v>37</v>
      </c>
      <c r="D20" s="27">
        <v>589269.2699999999</v>
      </c>
      <c r="E20" s="27">
        <f>D20*(1+$H$4)</f>
        <v>767700.0049559999</v>
      </c>
      <c r="F20" s="28">
        <f>E20*(1-$F$1)</f>
        <v>767700.0049559999</v>
      </c>
    </row>
    <row r="21" spans="1:6" ht="17.25" customHeight="1" thickBot="1" x14ac:dyDescent="0.3">
      <c r="A21" s="15"/>
      <c r="B21" s="10" t="s">
        <v>29</v>
      </c>
      <c r="C21" s="32" t="s">
        <v>41</v>
      </c>
      <c r="D21" s="33">
        <v>38057.911999999997</v>
      </c>
      <c r="E21" s="33">
        <f>D21*(1+$H$4)</f>
        <v>49581.847753599992</v>
      </c>
      <c r="F21" s="34">
        <f>E21*(1-$F$1)</f>
        <v>49581.847753599992</v>
      </c>
    </row>
    <row r="22" spans="1:6" s="2" customFormat="1" ht="42" customHeight="1" thickBot="1" x14ac:dyDescent="0.3">
      <c r="A22" s="9"/>
      <c r="B22" s="37">
        <v>4</v>
      </c>
      <c r="C22" s="22" t="s">
        <v>38</v>
      </c>
      <c r="D22" s="35">
        <f>SUM(D23:D24)</f>
        <v>267059.19</v>
      </c>
      <c r="E22" s="35">
        <f t="shared" ref="E22:F22" si="0">SUM(E23:E24)</f>
        <v>347924.71273199999</v>
      </c>
      <c r="F22" s="35">
        <f t="shared" si="0"/>
        <v>347924.71273199999</v>
      </c>
    </row>
    <row r="23" spans="1:6" ht="17.25" customHeight="1" x14ac:dyDescent="0.25">
      <c r="A23" s="15"/>
      <c r="B23" s="6" t="s">
        <v>31</v>
      </c>
      <c r="C23" s="26" t="s">
        <v>39</v>
      </c>
      <c r="D23" s="27">
        <v>163275</v>
      </c>
      <c r="E23" s="27">
        <f>D23*(1+$H$4)</f>
        <v>212714.66999999998</v>
      </c>
      <c r="F23" s="28">
        <f>E23*(1-$F$1)</f>
        <v>212714.66999999998</v>
      </c>
    </row>
    <row r="24" spans="1:6" ht="17.25" customHeight="1" thickBot="1" x14ac:dyDescent="0.3">
      <c r="A24" s="15"/>
      <c r="B24" s="10" t="s">
        <v>32</v>
      </c>
      <c r="C24" s="32" t="s">
        <v>40</v>
      </c>
      <c r="D24" s="33">
        <v>103784.19</v>
      </c>
      <c r="E24" s="33">
        <f>D24*(1+$H$4)</f>
        <v>135210.042732</v>
      </c>
      <c r="F24" s="34">
        <f>E24*(1-$F$1)</f>
        <v>135210.042732</v>
      </c>
    </row>
    <row r="25" spans="1:6" s="2" customFormat="1" ht="42" customHeight="1" thickBot="1" x14ac:dyDescent="0.3">
      <c r="A25" s="9"/>
      <c r="B25" s="37">
        <v>5</v>
      </c>
      <c r="C25" s="38" t="s">
        <v>30</v>
      </c>
      <c r="D25" s="35">
        <f>SUM(D26:D29)</f>
        <v>2454932.6180800004</v>
      </c>
      <c r="E25" s="35">
        <f t="shared" ref="E25:F25" si="1">SUM(E26:E29)</f>
        <v>3198286.214834624</v>
      </c>
      <c r="F25" s="35">
        <f t="shared" si="1"/>
        <v>3198286.214834624</v>
      </c>
    </row>
    <row r="26" spans="1:6" ht="17.25" customHeight="1" x14ac:dyDescent="0.25">
      <c r="A26" s="15"/>
      <c r="B26" s="6" t="s">
        <v>43</v>
      </c>
      <c r="C26" s="26" t="s">
        <v>47</v>
      </c>
      <c r="D26" s="27">
        <v>2132196.15808</v>
      </c>
      <c r="E26" s="27">
        <f>D26*(1+$H$4)</f>
        <v>2777825.1547466237</v>
      </c>
      <c r="F26" s="28">
        <f>E26*(1-$F$1)</f>
        <v>2777825.1547466237</v>
      </c>
    </row>
    <row r="27" spans="1:6" ht="17.25" customHeight="1" x14ac:dyDescent="0.25">
      <c r="A27" s="15"/>
      <c r="B27" s="6" t="s">
        <v>44</v>
      </c>
      <c r="C27" s="26" t="s">
        <v>50</v>
      </c>
      <c r="D27" s="27">
        <v>182264.12</v>
      </c>
      <c r="E27" s="27">
        <f>D27*(1+$H$4)</f>
        <v>237453.69553599998</v>
      </c>
      <c r="F27" s="28">
        <f>E27*(1-$F$1)</f>
        <v>237453.69553599998</v>
      </c>
    </row>
    <row r="28" spans="1:6" ht="17.25" customHeight="1" x14ac:dyDescent="0.25">
      <c r="A28" s="15"/>
      <c r="B28" s="6" t="s">
        <v>45</v>
      </c>
      <c r="C28" s="26" t="s">
        <v>48</v>
      </c>
      <c r="D28" s="27">
        <v>104793.62000000001</v>
      </c>
      <c r="E28" s="27">
        <f>D28*(1+$H$4)</f>
        <v>136525.12813600001</v>
      </c>
      <c r="F28" s="28">
        <f>E28*(1-$F$1)</f>
        <v>136525.12813600001</v>
      </c>
    </row>
    <row r="29" spans="1:6" ht="17.25" customHeight="1" thickBot="1" x14ac:dyDescent="0.3">
      <c r="A29" s="15"/>
      <c r="B29" s="10" t="s">
        <v>46</v>
      </c>
      <c r="C29" s="32" t="s">
        <v>49</v>
      </c>
      <c r="D29" s="33">
        <v>35678.720000000001</v>
      </c>
      <c r="E29" s="33">
        <f>D29*(1+$H$4)</f>
        <v>46482.236416</v>
      </c>
      <c r="F29" s="34">
        <f>E29*(1-$F$1)</f>
        <v>46482.236416</v>
      </c>
    </row>
    <row r="30" spans="1:6" s="2" customFormat="1" ht="42" customHeight="1" thickBot="1" x14ac:dyDescent="0.3">
      <c r="A30" s="9"/>
      <c r="B30" s="37">
        <v>6</v>
      </c>
      <c r="C30" s="38" t="s">
        <v>51</v>
      </c>
      <c r="D30" s="35">
        <f>SUM(D31:D33)</f>
        <v>351546.41999999993</v>
      </c>
      <c r="E30" s="35">
        <f t="shared" ref="E30:F30" si="2">SUM(E31:E33)</f>
        <v>457994.67597599997</v>
      </c>
      <c r="F30" s="35">
        <f t="shared" si="2"/>
        <v>457994.67597599997</v>
      </c>
    </row>
    <row r="31" spans="1:6" ht="17.25" customHeight="1" x14ac:dyDescent="0.25">
      <c r="A31" s="15"/>
      <c r="B31" s="6" t="s">
        <v>14</v>
      </c>
      <c r="C31" s="26" t="s">
        <v>103</v>
      </c>
      <c r="D31" s="27">
        <v>295016.75999999995</v>
      </c>
      <c r="E31" s="27">
        <f>D31*(1+$H$4)</f>
        <v>384347.83492799994</v>
      </c>
      <c r="F31" s="28">
        <f>E31*(1-$F$1)</f>
        <v>384347.83492799994</v>
      </c>
    </row>
    <row r="32" spans="1:6" ht="17.25" customHeight="1" x14ac:dyDescent="0.25">
      <c r="A32" s="15"/>
      <c r="B32" s="6" t="s">
        <v>15</v>
      </c>
      <c r="C32" s="26" t="s">
        <v>104</v>
      </c>
      <c r="D32" s="27">
        <v>29770.620000000003</v>
      </c>
      <c r="E32" s="27">
        <f>D32*(1+$H$4)</f>
        <v>38785.163736000002</v>
      </c>
      <c r="F32" s="28">
        <f>E32*(1-$F$1)</f>
        <v>38785.163736000002</v>
      </c>
    </row>
    <row r="33" spans="1:9" ht="17.25" customHeight="1" thickBot="1" x14ac:dyDescent="0.3">
      <c r="A33" s="15"/>
      <c r="B33" s="10" t="s">
        <v>16</v>
      </c>
      <c r="C33" s="32" t="s">
        <v>105</v>
      </c>
      <c r="D33" s="33">
        <v>26759.040000000001</v>
      </c>
      <c r="E33" s="33">
        <f>D33*(1+$H$4)</f>
        <v>34861.677312</v>
      </c>
      <c r="F33" s="34">
        <f>E33*(1-$F$1)</f>
        <v>34861.677312</v>
      </c>
    </row>
    <row r="34" spans="1:9" s="2" customFormat="1" ht="42" customHeight="1" thickBot="1" x14ac:dyDescent="0.3">
      <c r="A34" s="9"/>
      <c r="B34" s="37">
        <v>7</v>
      </c>
      <c r="C34" s="38" t="s">
        <v>52</v>
      </c>
      <c r="D34" s="35">
        <f>SUM(D35:D37)</f>
        <v>131992.22</v>
      </c>
      <c r="E34" s="35">
        <f t="shared" ref="E34:F34" si="3">SUM(E35:E37)</f>
        <v>171959.46421599999</v>
      </c>
      <c r="F34" s="35">
        <f t="shared" si="3"/>
        <v>171959.46421599999</v>
      </c>
    </row>
    <row r="35" spans="1:9" ht="17.25" customHeight="1" x14ac:dyDescent="0.25">
      <c r="A35" s="15"/>
      <c r="B35" s="6" t="s">
        <v>53</v>
      </c>
      <c r="C35" s="26" t="s">
        <v>56</v>
      </c>
      <c r="D35" s="27">
        <v>94433.22</v>
      </c>
      <c r="E35" s="27">
        <f>D35*(1+$H$4)</f>
        <v>123027.59901599999</v>
      </c>
      <c r="F35" s="28">
        <f>E35*(1-$F$1)</f>
        <v>123027.59901599999</v>
      </c>
    </row>
    <row r="36" spans="1:9" ht="17.25" customHeight="1" x14ac:dyDescent="0.25">
      <c r="A36" s="15"/>
      <c r="B36" s="6" t="s">
        <v>54</v>
      </c>
      <c r="C36" s="26" t="s">
        <v>57</v>
      </c>
      <c r="D36" s="27">
        <v>8165</v>
      </c>
      <c r="E36" s="27">
        <f>D36*(1+$H$4)</f>
        <v>10637.361999999999</v>
      </c>
      <c r="F36" s="28">
        <f>E36*(1-$F$1)</f>
        <v>10637.361999999999</v>
      </c>
    </row>
    <row r="37" spans="1:9" ht="17.25" customHeight="1" thickBot="1" x14ac:dyDescent="0.3">
      <c r="A37" s="15"/>
      <c r="B37" s="10" t="s">
        <v>55</v>
      </c>
      <c r="C37" s="32" t="s">
        <v>58</v>
      </c>
      <c r="D37" s="33">
        <v>29394</v>
      </c>
      <c r="E37" s="33">
        <f>D37*(1+$H$4)</f>
        <v>38294.503199999999</v>
      </c>
      <c r="F37" s="34">
        <f>E37*(1-$F$1)</f>
        <v>38294.503199999999</v>
      </c>
    </row>
    <row r="38" spans="1:9" s="2" customFormat="1" ht="42" customHeight="1" thickBot="1" x14ac:dyDescent="0.3">
      <c r="A38" s="9"/>
      <c r="B38" s="37">
        <v>8</v>
      </c>
      <c r="C38" s="38" t="s">
        <v>59</v>
      </c>
      <c r="D38" s="35"/>
      <c r="E38" s="35"/>
      <c r="F38" s="35"/>
    </row>
    <row r="39" spans="1:9" ht="24.75" thickBot="1" x14ac:dyDescent="0.3">
      <c r="A39" s="15"/>
      <c r="B39" s="16" t="s">
        <v>60</v>
      </c>
      <c r="C39" s="17" t="s">
        <v>61</v>
      </c>
      <c r="D39" s="39">
        <v>564987.88</v>
      </c>
      <c r="E39" s="39">
        <f>D39*(1+$H$4)</f>
        <v>736066.21006399998</v>
      </c>
      <c r="F39" s="40">
        <f>E39*(1-$F$1)</f>
        <v>736066.21006399998</v>
      </c>
    </row>
    <row r="40" spans="1:9" s="2" customFormat="1" ht="42" customHeight="1" thickBot="1" x14ac:dyDescent="0.3">
      <c r="A40" s="9"/>
      <c r="B40" s="37">
        <v>9</v>
      </c>
      <c r="C40" s="38" t="s">
        <v>62</v>
      </c>
      <c r="D40" s="39"/>
      <c r="E40" s="39"/>
      <c r="F40" s="40"/>
    </row>
    <row r="41" spans="1:9" ht="17.25" customHeight="1" thickBot="1" x14ac:dyDescent="0.3">
      <c r="A41" s="15"/>
      <c r="B41" s="16" t="s">
        <v>63</v>
      </c>
      <c r="C41" s="17" t="s">
        <v>64</v>
      </c>
      <c r="D41" s="39">
        <v>32779.64</v>
      </c>
      <c r="E41" s="39">
        <f>D41*(1+$H$4)</f>
        <v>42705.314992</v>
      </c>
      <c r="F41" s="40">
        <f>E41*(1-$F$1)</f>
        <v>42705.314992</v>
      </c>
    </row>
    <row r="42" spans="1:9" s="2" customFormat="1" ht="42" customHeight="1" thickBot="1" x14ac:dyDescent="0.3">
      <c r="A42" s="9"/>
      <c r="B42" s="37">
        <v>10</v>
      </c>
      <c r="C42" s="38" t="s">
        <v>66</v>
      </c>
      <c r="D42" s="39"/>
      <c r="E42" s="39"/>
      <c r="F42" s="40"/>
    </row>
    <row r="43" spans="1:9" ht="24.75" thickBot="1" x14ac:dyDescent="0.3">
      <c r="A43" s="15"/>
      <c r="B43" s="16" t="s">
        <v>65</v>
      </c>
      <c r="C43" s="17" t="s">
        <v>67</v>
      </c>
      <c r="D43" s="39">
        <v>60959.97</v>
      </c>
      <c r="E43" s="39">
        <f>D43*(1+$H$4)</f>
        <v>79418.648916000006</v>
      </c>
      <c r="F43" s="40">
        <f>E43*(1-$F$1)</f>
        <v>79418.648916000006</v>
      </c>
    </row>
    <row r="44" spans="1:9" s="2" customFormat="1" ht="42" customHeight="1" thickBot="1" x14ac:dyDescent="0.3">
      <c r="A44" s="9"/>
      <c r="B44" s="37">
        <v>11</v>
      </c>
      <c r="C44" s="38" t="s">
        <v>69</v>
      </c>
      <c r="D44" s="39"/>
      <c r="E44" s="39"/>
      <c r="F44" s="40"/>
    </row>
    <row r="45" spans="1:9" ht="36.75" thickBot="1" x14ac:dyDescent="0.3">
      <c r="A45" s="15"/>
      <c r="B45" s="16" t="s">
        <v>68</v>
      </c>
      <c r="C45" s="17" t="s">
        <v>70</v>
      </c>
      <c r="D45" s="39">
        <v>1257773.1399999999</v>
      </c>
      <c r="E45" s="39">
        <f>D45*(1+$H$4)</f>
        <v>1638626.8467919999</v>
      </c>
      <c r="F45" s="40">
        <f>E45*(1-$F$1)</f>
        <v>1638626.8467919999</v>
      </c>
    </row>
    <row r="46" spans="1:9" s="2" customFormat="1" ht="42" customHeight="1" thickBot="1" x14ac:dyDescent="0.3">
      <c r="A46" s="9"/>
      <c r="B46" s="37">
        <v>12</v>
      </c>
      <c r="C46" s="38" t="s">
        <v>71</v>
      </c>
      <c r="D46" s="35">
        <f>SUM(D47:D55)</f>
        <v>2127916.64</v>
      </c>
      <c r="E46" s="35">
        <f t="shared" ref="E46:F46" si="4">SUM(E47:E55)</f>
        <v>2772249.7985920003</v>
      </c>
      <c r="F46" s="35">
        <f t="shared" si="4"/>
        <v>2772249.7985920003</v>
      </c>
    </row>
    <row r="47" spans="1:9" ht="17.25" customHeight="1" x14ac:dyDescent="0.25">
      <c r="A47" s="15"/>
      <c r="B47" s="6" t="s">
        <v>72</v>
      </c>
      <c r="C47" s="26" t="s">
        <v>73</v>
      </c>
      <c r="D47" s="27">
        <v>50256.98</v>
      </c>
      <c r="E47" s="27">
        <f t="shared" ref="E47:E55" si="5">D47*(1+$H$4)</f>
        <v>65474.793544</v>
      </c>
      <c r="F47" s="28">
        <f t="shared" ref="F47:F55" si="6">E47*(1-$F$1)</f>
        <v>65474.793544</v>
      </c>
    </row>
    <row r="48" spans="1:9" ht="17.25" customHeight="1" x14ac:dyDescent="0.25">
      <c r="A48" s="15"/>
      <c r="B48" s="6" t="s">
        <v>74</v>
      </c>
      <c r="C48" s="26" t="s">
        <v>75</v>
      </c>
      <c r="D48" s="41">
        <v>461861.00000000029</v>
      </c>
      <c r="E48" s="27">
        <f t="shared" si="5"/>
        <v>601712.5108000004</v>
      </c>
      <c r="F48" s="28">
        <f t="shared" si="6"/>
        <v>601712.5108000004</v>
      </c>
      <c r="G48" s="42"/>
      <c r="H48" s="42"/>
      <c r="I48" s="42"/>
    </row>
    <row r="49" spans="1:7" ht="17.25" customHeight="1" x14ac:dyDescent="0.25">
      <c r="A49" s="15"/>
      <c r="B49" s="6" t="s">
        <v>81</v>
      </c>
      <c r="C49" s="26" t="s">
        <v>76</v>
      </c>
      <c r="D49" s="41">
        <v>753999</v>
      </c>
      <c r="E49" s="27">
        <f t="shared" si="5"/>
        <v>982309.89720000001</v>
      </c>
      <c r="F49" s="28">
        <f t="shared" si="6"/>
        <v>982309.89720000001</v>
      </c>
    </row>
    <row r="50" spans="1:7" ht="17.25" customHeight="1" x14ac:dyDescent="0.25">
      <c r="A50" s="15"/>
      <c r="B50" s="6" t="s">
        <v>82</v>
      </c>
      <c r="C50" s="26" t="s">
        <v>77</v>
      </c>
      <c r="D50" s="41">
        <v>4208.25</v>
      </c>
      <c r="E50" s="27">
        <f t="shared" si="5"/>
        <v>5482.5081</v>
      </c>
      <c r="F50" s="28">
        <f t="shared" si="6"/>
        <v>5482.5081</v>
      </c>
    </row>
    <row r="51" spans="1:7" ht="17.25" customHeight="1" x14ac:dyDescent="0.25">
      <c r="A51" s="15"/>
      <c r="B51" s="6" t="s">
        <v>83</v>
      </c>
      <c r="C51" s="26" t="s">
        <v>78</v>
      </c>
      <c r="D51" s="41">
        <v>229787.88999999996</v>
      </c>
      <c r="E51" s="27">
        <f t="shared" si="5"/>
        <v>299367.66309199994</v>
      </c>
      <c r="F51" s="28">
        <f t="shared" si="6"/>
        <v>299367.66309199994</v>
      </c>
      <c r="G51" s="42"/>
    </row>
    <row r="52" spans="1:7" ht="17.25" customHeight="1" x14ac:dyDescent="0.25">
      <c r="A52" s="15"/>
      <c r="B52" s="6" t="s">
        <v>84</v>
      </c>
      <c r="C52" s="26" t="s">
        <v>79</v>
      </c>
      <c r="D52" s="41">
        <v>9048.0400000000009</v>
      </c>
      <c r="E52" s="27">
        <f t="shared" si="5"/>
        <v>11787.786512000001</v>
      </c>
      <c r="F52" s="28">
        <f t="shared" si="6"/>
        <v>11787.786512000001</v>
      </c>
    </row>
    <row r="53" spans="1:7" ht="17.25" customHeight="1" x14ac:dyDescent="0.25">
      <c r="A53" s="15"/>
      <c r="B53" s="6" t="s">
        <v>85</v>
      </c>
      <c r="C53" s="26" t="s">
        <v>80</v>
      </c>
      <c r="D53" s="41">
        <v>12366.61</v>
      </c>
      <c r="E53" s="27">
        <f t="shared" si="5"/>
        <v>16111.219508</v>
      </c>
      <c r="F53" s="28">
        <f t="shared" si="6"/>
        <v>16111.219508</v>
      </c>
    </row>
    <row r="54" spans="1:7" ht="17.25" customHeight="1" x14ac:dyDescent="0.25">
      <c r="A54" s="15"/>
      <c r="B54" s="6" t="s">
        <v>86</v>
      </c>
      <c r="C54" s="26" t="s">
        <v>87</v>
      </c>
      <c r="D54" s="27">
        <v>417242.53</v>
      </c>
      <c r="E54" s="27">
        <f t="shared" si="5"/>
        <v>543583.56808400003</v>
      </c>
      <c r="F54" s="28">
        <f t="shared" si="6"/>
        <v>543583.56808400003</v>
      </c>
    </row>
    <row r="55" spans="1:7" ht="17.25" customHeight="1" thickBot="1" x14ac:dyDescent="0.3">
      <c r="A55" s="15"/>
      <c r="B55" s="10" t="s">
        <v>88</v>
      </c>
      <c r="C55" s="32" t="s">
        <v>89</v>
      </c>
      <c r="D55" s="33">
        <v>189146.34</v>
      </c>
      <c r="E55" s="33">
        <f t="shared" si="5"/>
        <v>246419.85175199999</v>
      </c>
      <c r="F55" s="34">
        <f t="shared" si="6"/>
        <v>246419.85175199999</v>
      </c>
    </row>
    <row r="56" spans="1:7" s="2" customFormat="1" ht="42" customHeight="1" thickBot="1" x14ac:dyDescent="0.3">
      <c r="A56" s="9"/>
      <c r="B56" s="21" t="s">
        <v>90</v>
      </c>
      <c r="C56" s="22" t="s">
        <v>91</v>
      </c>
      <c r="D56" s="25">
        <f>SUM(D57:D58)</f>
        <v>524096.81</v>
      </c>
      <c r="E56" s="25">
        <f t="shared" ref="E56:F56" si="7">SUM(E57:E58)</f>
        <v>682793.32406799996</v>
      </c>
      <c r="F56" s="25">
        <f t="shared" si="7"/>
        <v>682793.32406799996</v>
      </c>
    </row>
    <row r="57" spans="1:7" ht="17.25" customHeight="1" x14ac:dyDescent="0.25">
      <c r="A57" s="15" t="s">
        <v>100</v>
      </c>
      <c r="B57" s="6" t="s">
        <v>92</v>
      </c>
      <c r="C57" s="26" t="s">
        <v>94</v>
      </c>
      <c r="D57" s="29">
        <v>466595.41</v>
      </c>
      <c r="E57" s="29">
        <f>D57*(1+$H$4)</f>
        <v>607880.50014799996</v>
      </c>
      <c r="F57" s="43">
        <f>E57*(1-$F$1)</f>
        <v>607880.50014799996</v>
      </c>
    </row>
    <row r="58" spans="1:7" ht="17.25" customHeight="1" thickBot="1" x14ac:dyDescent="0.3">
      <c r="A58" s="15" t="s">
        <v>101</v>
      </c>
      <c r="B58" s="10" t="s">
        <v>93</v>
      </c>
      <c r="C58" s="32" t="s">
        <v>95</v>
      </c>
      <c r="D58" s="33">
        <v>57501.4</v>
      </c>
      <c r="E58" s="33">
        <f>D58*(1+$H$4)</f>
        <v>74912.823919999995</v>
      </c>
      <c r="F58" s="34">
        <f>E58*(1-$F$1)</f>
        <v>74912.823919999995</v>
      </c>
    </row>
    <row r="59" spans="1:7" s="48" customFormat="1" ht="35.1" customHeight="1" thickBot="1" x14ac:dyDescent="0.3">
      <c r="A59" s="44"/>
      <c r="B59" s="10"/>
      <c r="C59" s="45" t="s">
        <v>11</v>
      </c>
      <c r="D59" s="46">
        <f>SUM(D56,D46,D34,D39,D41,D43,D45,D30,D25,D22,D18,D13,D7)</f>
        <v>25445770.382080004</v>
      </c>
      <c r="E59" s="46">
        <f>SUM(E8:E12,E14:E17,E19:E21,E23:E24,E26:E29,E31:E33,E35:E37,E39,E41,E43,E45,E47:E55,E57:E58)</f>
        <v>33150749.653773818</v>
      </c>
      <c r="F59" s="47">
        <f>SUM(F57:F58,F47:F55,F45,F43,F41,F39,F35:F37,F31:F33,F26:F29,F23:F24,F19:F21,F14:F17,F8:F12)</f>
        <v>33150749.653773822</v>
      </c>
    </row>
    <row r="60" spans="1:7" s="2" customFormat="1" ht="35.1" customHeight="1" x14ac:dyDescent="0.25">
      <c r="A60" s="1"/>
      <c r="B60" s="2" t="s">
        <v>106</v>
      </c>
      <c r="C60" s="3" t="s">
        <v>107</v>
      </c>
      <c r="D60" s="49"/>
      <c r="E60" s="49"/>
      <c r="F60" s="49"/>
    </row>
    <row r="61" spans="1:7" s="7" customFormat="1" ht="35.1" customHeight="1" thickBot="1" x14ac:dyDescent="0.3">
      <c r="A61" s="9"/>
      <c r="B61" s="7" t="s">
        <v>108</v>
      </c>
      <c r="C61" s="8" t="s">
        <v>109</v>
      </c>
      <c r="D61" s="46"/>
      <c r="E61" s="46"/>
      <c r="F61" s="50"/>
    </row>
    <row r="62" spans="1:7" ht="15" customHeight="1" x14ac:dyDescent="0.25">
      <c r="A62" s="15"/>
      <c r="B62" s="6"/>
      <c r="C62" s="26"/>
      <c r="D62" s="15"/>
      <c r="E62" s="15"/>
      <c r="F62" s="15"/>
    </row>
    <row r="63" spans="1:7" ht="15" customHeight="1" x14ac:dyDescent="0.25">
      <c r="A63" s="15"/>
      <c r="B63" s="6"/>
      <c r="C63" s="26"/>
      <c r="D63" s="15"/>
      <c r="E63" s="15"/>
      <c r="F63" s="15"/>
    </row>
    <row r="65" spans="9:9" ht="15" customHeight="1" x14ac:dyDescent="0.25">
      <c r="I65" s="51"/>
    </row>
    <row r="66" spans="9:9" ht="15" customHeight="1" x14ac:dyDescent="0.25">
      <c r="I66" s="15"/>
    </row>
    <row r="67" spans="9:9" ht="15" customHeight="1" x14ac:dyDescent="0.25">
      <c r="I67" s="52"/>
    </row>
    <row r="68" spans="9:9" ht="15" customHeight="1" x14ac:dyDescent="0.25">
      <c r="I68" s="15"/>
    </row>
    <row r="69" spans="9:9" ht="15" customHeight="1" x14ac:dyDescent="0.25">
      <c r="I69" s="49"/>
    </row>
    <row r="70" spans="9:9" ht="15" customHeight="1" x14ac:dyDescent="0.2">
      <c r="I70" s="53"/>
    </row>
    <row r="71" spans="9:9" ht="15" customHeight="1" x14ac:dyDescent="0.25">
      <c r="I71" s="54"/>
    </row>
    <row r="72" spans="9:9" ht="15" customHeight="1" x14ac:dyDescent="0.25">
      <c r="I72" s="54"/>
    </row>
    <row r="73" spans="9:9" ht="15" customHeight="1" x14ac:dyDescent="0.25">
      <c r="I73" s="55"/>
    </row>
    <row r="74" spans="9:9" ht="15" customHeight="1" x14ac:dyDescent="0.2">
      <c r="I74" s="53"/>
    </row>
    <row r="75" spans="9:9" ht="15" customHeight="1" x14ac:dyDescent="0.25">
      <c r="I75" s="55"/>
    </row>
    <row r="76" spans="9:9" ht="15" customHeight="1" x14ac:dyDescent="0.2">
      <c r="I76" s="53"/>
    </row>
    <row r="77" spans="9:9" ht="15" customHeight="1" x14ac:dyDescent="0.25">
      <c r="I77" s="55"/>
    </row>
    <row r="78" spans="9:9" ht="15" customHeight="1" x14ac:dyDescent="0.25">
      <c r="I78" s="55"/>
    </row>
    <row r="79" spans="9:9" ht="15" customHeight="1" x14ac:dyDescent="0.25">
      <c r="I79" s="55"/>
    </row>
    <row r="80" spans="9:9" ht="15" customHeight="1" x14ac:dyDescent="0.25">
      <c r="I80" s="55"/>
    </row>
    <row r="81" spans="9:9" ht="15" customHeight="1" x14ac:dyDescent="0.25">
      <c r="I81" s="55"/>
    </row>
    <row r="82" spans="9:9" ht="15" customHeight="1" x14ac:dyDescent="0.2">
      <c r="I82" s="53"/>
    </row>
    <row r="83" spans="9:9" ht="15" customHeight="1" x14ac:dyDescent="0.25">
      <c r="I83" s="55"/>
    </row>
    <row r="84" spans="9:9" ht="15" customHeight="1" x14ac:dyDescent="0.25">
      <c r="I84" s="55"/>
    </row>
    <row r="85" spans="9:9" ht="15" customHeight="1" x14ac:dyDescent="0.25">
      <c r="I85" s="49"/>
    </row>
    <row r="86" spans="9:9" ht="15" customHeight="1" x14ac:dyDescent="0.2">
      <c r="I86" s="53"/>
    </row>
    <row r="87" spans="9:9" ht="15" customHeight="1" x14ac:dyDescent="0.2">
      <c r="I87" s="53"/>
    </row>
    <row r="88" spans="9:9" ht="15" customHeight="1" x14ac:dyDescent="0.25">
      <c r="I88" s="55"/>
    </row>
    <row r="89" spans="9:9" ht="15" customHeight="1" x14ac:dyDescent="0.25">
      <c r="I89" s="55"/>
    </row>
    <row r="90" spans="9:9" ht="15" customHeight="1" x14ac:dyDescent="0.25">
      <c r="I90" s="55"/>
    </row>
    <row r="91" spans="9:9" ht="15" customHeight="1" x14ac:dyDescent="0.25">
      <c r="I91" s="55"/>
    </row>
    <row r="92" spans="9:9" ht="15" customHeight="1" x14ac:dyDescent="0.25">
      <c r="I92" s="55"/>
    </row>
    <row r="93" spans="9:9" ht="15" customHeight="1" x14ac:dyDescent="0.25">
      <c r="I93" s="55"/>
    </row>
    <row r="94" spans="9:9" ht="15" customHeight="1" x14ac:dyDescent="0.2">
      <c r="I94" s="53"/>
    </row>
    <row r="95" spans="9:9" ht="15" customHeight="1" x14ac:dyDescent="0.2">
      <c r="I95" s="53"/>
    </row>
    <row r="96" spans="9:9" ht="15" customHeight="1" x14ac:dyDescent="0.25">
      <c r="I96" s="55"/>
    </row>
    <row r="97" spans="9:9" ht="15" customHeight="1" x14ac:dyDescent="0.25">
      <c r="I97" s="55"/>
    </row>
    <row r="98" spans="9:9" ht="15" customHeight="1" x14ac:dyDescent="0.2">
      <c r="I98" s="53"/>
    </row>
    <row r="99" spans="9:9" ht="15" customHeight="1" x14ac:dyDescent="0.25">
      <c r="I99" s="55"/>
    </row>
    <row r="100" spans="9:9" ht="15" customHeight="1" x14ac:dyDescent="0.25">
      <c r="I100" s="55"/>
    </row>
    <row r="101" spans="9:9" ht="15" customHeight="1" x14ac:dyDescent="0.25">
      <c r="I101" s="55"/>
    </row>
    <row r="102" spans="9:9" ht="15" customHeight="1" x14ac:dyDescent="0.25">
      <c r="I102" s="55"/>
    </row>
    <row r="103" spans="9:9" ht="15" customHeight="1" x14ac:dyDescent="0.25">
      <c r="I103" s="15"/>
    </row>
    <row r="104" spans="9:9" ht="15" customHeight="1" x14ac:dyDescent="0.25">
      <c r="I104" s="49"/>
    </row>
    <row r="105" spans="9:9" ht="15" customHeight="1" x14ac:dyDescent="0.25">
      <c r="I105" s="49"/>
    </row>
    <row r="106" spans="9:9" ht="15" customHeight="1" x14ac:dyDescent="0.25">
      <c r="I106" s="49"/>
    </row>
    <row r="107" spans="9:9" ht="15" customHeight="1" x14ac:dyDescent="0.25">
      <c r="I107" s="15"/>
    </row>
    <row r="108" spans="9:9" ht="15" customHeight="1" x14ac:dyDescent="0.25">
      <c r="I108" s="15"/>
    </row>
  </sheetData>
  <sheetProtection algorithmName="SHA-512" hashValue="RDxel4y0pFePMG6oXN693AIlGpkoeUoL1PQzxv7clVs+Ka9I+O6JqTcaimcgPh93vobgnvzr/rGQiX6QOBB2aQ==" saltValue="imuBOLXROzs9dK4PMUeZBw==" spinCount="100000" sheet="1" objects="1" scenarios="1" selectLockedCells="1"/>
  <protectedRanges>
    <protectedRange sqref="F1" name="Intervalo1"/>
  </protectedRanges>
  <printOptions horizontalCentered="1" verticalCentered="1"/>
  <pageMargins left="0.23622047244094491" right="0.23622047244094491" top="1.4575" bottom="0.74803149606299213" header="0.31496062992125984" footer="0.31496062992125984"/>
  <pageSetup paperSize="9" scale="90" fitToHeight="0" orientation="portrait" r:id="rId1"/>
  <headerFooter>
    <oddHeader>&amp;C&amp;G</oddHeader>
    <oddFooter>Página &amp;P de &amp;N</oddFooter>
  </headerFooter>
  <rowBreaks count="1" manualBreakCount="1">
    <brk id="45" max="12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 DE PROPOSTA</vt:lpstr>
      <vt:lpstr>'MODELO DE PROPOSTA'!Area_de_impressao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Joao Jardim</cp:lastModifiedBy>
  <cp:lastPrinted>2024-10-04T19:54:06Z</cp:lastPrinted>
  <dcterms:created xsi:type="dcterms:W3CDTF">2020-03-03T19:52:11Z</dcterms:created>
  <dcterms:modified xsi:type="dcterms:W3CDTF">2024-10-04T20:08:09Z</dcterms:modified>
</cp:coreProperties>
</file>